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'Sheet1'!$A$2:$O$82</definedName>
  </definedNames>
  <calcPr fullCalcOnLoad="1"/>
</workbook>
</file>

<file path=xl/sharedStrings.xml><?xml version="1.0" encoding="utf-8"?>
<sst xmlns="http://schemas.openxmlformats.org/spreadsheetml/2006/main" count="109" uniqueCount="72">
  <si>
    <t>APPENDIX  C</t>
  </si>
  <si>
    <t>Union Gas Limited</t>
  </si>
  <si>
    <t>Summary of Board Adjustments to Delivery Revenue</t>
  </si>
  <si>
    <t>Fiscal Years 2000 and 2001</t>
  </si>
  <si>
    <t>Fiscal Year 2000</t>
  </si>
  <si>
    <t>Fiscal Year 2001</t>
  </si>
  <si>
    <t>Per</t>
  </si>
  <si>
    <t>Board</t>
  </si>
  <si>
    <t>Union</t>
  </si>
  <si>
    <t>Notes</t>
  </si>
  <si>
    <t>A -- Delivery Revenue Base ($M)</t>
  </si>
  <si>
    <t>[7]</t>
  </si>
  <si>
    <t>TBD</t>
  </si>
  <si>
    <t>Delivery Revenue Base Before Adjustments</t>
  </si>
  <si>
    <t>Delivery/redelivery and storage revenue (N&amp;E)</t>
  </si>
  <si>
    <t>Short term gas supply</t>
  </si>
  <si>
    <t>UFG</t>
  </si>
  <si>
    <t>[1]</t>
  </si>
  <si>
    <t>Inventory carrying costs</t>
  </si>
  <si>
    <t>Compressor Fuel</t>
  </si>
  <si>
    <t>Delivery commitment credit</t>
  </si>
  <si>
    <t>Y2K costs</t>
  </si>
  <si>
    <t>Regulatory costs</t>
  </si>
  <si>
    <t>Other Board Adjustments</t>
  </si>
  <si>
    <t>[2]</t>
  </si>
  <si>
    <t>[8]</t>
  </si>
  <si>
    <t>C -- Adjusted Delivery Revenue Base (A + B)</t>
  </si>
  <si>
    <t>I-factor</t>
  </si>
  <si>
    <t>Recovery of accumulated UFG</t>
  </si>
  <si>
    <t>[3]</t>
  </si>
  <si>
    <t>Accounting changes for pension, post retirement benefits</t>
  </si>
  <si>
    <t>[4]</t>
  </si>
  <si>
    <t>Deferred tax amortization</t>
  </si>
  <si>
    <t>[5]</t>
  </si>
  <si>
    <t>Y2K - Jan. 1, 2001</t>
  </si>
  <si>
    <t>Delivery Commitment Credit</t>
  </si>
  <si>
    <t>ROE</t>
  </si>
  <si>
    <t>[6]</t>
  </si>
  <si>
    <t>UFG for Volume Change</t>
  </si>
  <si>
    <t>G -- Total Pass-through Items</t>
  </si>
  <si>
    <t>Price cap component--(Item C)</t>
  </si>
  <si>
    <t>Adjustments to 1999 Base Rates (Item F)</t>
  </si>
  <si>
    <t>Pass-throughs Items (Item G)</t>
  </si>
  <si>
    <t xml:space="preserve">H -- Summary of Rate Changes </t>
  </si>
  <si>
    <t>I -- Revenue at New Rates (H + A)</t>
  </si>
  <si>
    <t xml:space="preserve">      Reduction for OEB Fixed Costs</t>
  </si>
  <si>
    <t xml:space="preserve">      1999 Staff Reductions</t>
  </si>
  <si>
    <t xml:space="preserve">      CIS Costs</t>
  </si>
  <si>
    <t xml:space="preserve">      Long Term Debt Costs</t>
  </si>
  <si>
    <t>[4]  Reduction to Reflect Incremental Cost of Accounting Changes for Other Post Retirement Benefits</t>
  </si>
  <si>
    <t>X-factor (including productivity factor, stretch factor and input price differential)</t>
  </si>
  <si>
    <t>E -- Price Cap Impact on Adjusted Delivery Revenue Base (D x C)</t>
  </si>
  <si>
    <t xml:space="preserve">[5]  Adjustment to reflect Union's evidence for 2000 instead of the proposed 5-year average amount </t>
  </si>
  <si>
    <t xml:space="preserve">      Adjustment to reflect a drawdown for 2001 equal to a 3-year average of amounts for 2001-2003</t>
  </si>
  <si>
    <t>[6]  Reduction for impact of income tax changes</t>
  </si>
  <si>
    <t>[7]  TBD = "To Be Determined"</t>
  </si>
  <si>
    <t>[8] Reduction for impact of lower provincial income tax</t>
  </si>
  <si>
    <t>[3]  Elimination of Accumulated UFG</t>
  </si>
  <si>
    <t>[1] Board has determined that flow-through items should be removed before the application of the price cap.</t>
  </si>
  <si>
    <t>[2]  Reduction for impact of lower provincial income tax</t>
  </si>
  <si>
    <t xml:space="preserve">      Reduction for annualized meter reading savings</t>
  </si>
  <si>
    <t>Delivery Revenue Base ($M)</t>
  </si>
  <si>
    <t>Adjustments to Base Delivery Revenue Before Applying Price Cap</t>
  </si>
  <si>
    <t>Price Cap Formula</t>
  </si>
  <si>
    <t xml:space="preserve">D -- Price Cap Escalator (I - X) </t>
  </si>
  <si>
    <t>Adjustments to Base Rates</t>
  </si>
  <si>
    <t>B -- Total Adjustments to Base Delivery Revenue before applying Price Cap Escalator</t>
  </si>
  <si>
    <t>F -- Total Adjustments to Base Rates</t>
  </si>
  <si>
    <t>Pass-through Items</t>
  </si>
  <si>
    <t>Summary of Rate changes</t>
  </si>
  <si>
    <t>Unaccounted-for Gas (UFG)</t>
  </si>
  <si>
    <t>Adjustments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</si>
</sst>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#,##0.0_);\(#,##0.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 quotePrefix="1">
      <alignment horizontal="center"/>
    </xf>
    <xf numFmtId="164" fontId="0" fillId="0" borderId="3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3" xfId="0" applyNumberFormat="1" applyFont="1" applyBorder="1" applyAlignment="1">
      <alignment horizontal="left" indent="1"/>
    </xf>
    <xf numFmtId="164" fontId="0" fillId="0" borderId="7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 horizontal="left" indent="1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left" indent="1"/>
    </xf>
    <xf numFmtId="164" fontId="0" fillId="0" borderId="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4" fillId="0" borderId="1" xfId="0" applyNumberFormat="1" applyFont="1" applyBorder="1" applyAlignment="1" quotePrefix="1">
      <alignment horizontal="center"/>
    </xf>
    <xf numFmtId="164" fontId="0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2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3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8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Border="1" applyAlignment="1" quotePrefix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Font="1" applyBorder="1" applyAlignment="1">
      <alignment horizontal="right"/>
    </xf>
    <xf numFmtId="164" fontId="0" fillId="0" borderId="1" xfId="0" applyNumberFormat="1" applyBorder="1" applyAlignment="1" quotePrefix="1">
      <alignment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 quotePrefix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5" fillId="0" borderId="0" xfId="0" applyFont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 quotePrefix="1">
      <alignment horizontal="right"/>
    </xf>
    <xf numFmtId="164" fontId="0" fillId="0" borderId="1" xfId="0" applyNumberFormat="1" applyFont="1" applyBorder="1" applyAlignment="1" quotePrefix="1">
      <alignment horizontal="right"/>
    </xf>
    <xf numFmtId="164" fontId="0" fillId="0" borderId="3" xfId="0" applyNumberFormat="1" applyFont="1" applyBorder="1" applyAlignment="1" quotePrefix="1">
      <alignment horizontal="right"/>
    </xf>
    <xf numFmtId="164" fontId="0" fillId="0" borderId="8" xfId="0" applyNumberFormat="1" applyFont="1" applyBorder="1" applyAlignment="1" quotePrefix="1">
      <alignment horizontal="right"/>
    </xf>
    <xf numFmtId="164" fontId="0" fillId="0" borderId="11" xfId="0" applyNumberFormat="1" applyFont="1" applyBorder="1" applyAlignment="1" quotePrefix="1">
      <alignment horizontal="right"/>
    </xf>
    <xf numFmtId="164" fontId="0" fillId="0" borderId="10" xfId="0" applyNumberFormat="1" applyFont="1" applyBorder="1" applyAlignment="1" quotePrefix="1">
      <alignment horizontal="right"/>
    </xf>
    <xf numFmtId="0" fontId="0" fillId="0" borderId="0" xfId="0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showZeros="0" tabSelected="1" zoomScale="85" zoomScaleNormal="85" workbookViewId="0" topLeftCell="A1">
      <selection activeCell="H23" sqref="H23"/>
    </sheetView>
  </sheetViews>
  <sheetFormatPr defaultColWidth="9.140625" defaultRowHeight="12.75"/>
  <cols>
    <col min="2" max="2" width="8.421875" style="0" customWidth="1"/>
    <col min="7" max="7" width="21.7109375" style="0" customWidth="1"/>
    <col min="8" max="9" width="11.7109375" style="0" customWidth="1"/>
    <col min="10" max="10" width="6.7109375" style="0" customWidth="1"/>
    <col min="11" max="13" width="11.7109375" style="0" customWidth="1"/>
    <col min="14" max="14" width="6.8515625" style="0" customWidth="1"/>
    <col min="15" max="15" width="11.7109375" style="0" customWidth="1"/>
  </cols>
  <sheetData>
    <row r="2" ht="18">
      <c r="O2" s="58" t="s">
        <v>0</v>
      </c>
    </row>
    <row r="3" ht="18">
      <c r="O3" s="58"/>
    </row>
    <row r="4" spans="1:15" ht="15.7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1" t="s">
        <v>3</v>
      </c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</row>
    <row r="7" spans="8:15" ht="12.75">
      <c r="H7" s="3"/>
      <c r="I7" s="3"/>
      <c r="J7" s="3"/>
      <c r="K7" s="3"/>
      <c r="L7" s="3"/>
      <c r="M7" s="3"/>
      <c r="N7" s="3"/>
      <c r="O7" s="3"/>
    </row>
    <row r="8" spans="8:15" ht="12.75">
      <c r="H8" s="76" t="s">
        <v>4</v>
      </c>
      <c r="I8" s="77"/>
      <c r="J8" s="77"/>
      <c r="K8" s="78"/>
      <c r="L8" s="76" t="s">
        <v>5</v>
      </c>
      <c r="M8" s="77"/>
      <c r="N8" s="77"/>
      <c r="O8" s="78"/>
    </row>
    <row r="9" spans="8:15" ht="12.75">
      <c r="H9" s="4" t="s">
        <v>6</v>
      </c>
      <c r="I9" s="5" t="s">
        <v>7</v>
      </c>
      <c r="J9" s="5"/>
      <c r="K9" s="5" t="s">
        <v>6</v>
      </c>
      <c r="L9" s="4" t="s">
        <v>6</v>
      </c>
      <c r="M9" s="67" t="s">
        <v>7</v>
      </c>
      <c r="N9" s="67"/>
      <c r="O9" s="6" t="s">
        <v>6</v>
      </c>
    </row>
    <row r="10" spans="8:15" ht="13.5" thickBot="1">
      <c r="H10" s="7" t="s">
        <v>8</v>
      </c>
      <c r="I10" s="8" t="s">
        <v>71</v>
      </c>
      <c r="J10" s="8" t="s">
        <v>9</v>
      </c>
      <c r="K10" s="8" t="s">
        <v>7</v>
      </c>
      <c r="L10" s="7" t="s">
        <v>8</v>
      </c>
      <c r="M10" s="8" t="s">
        <v>71</v>
      </c>
      <c r="N10" s="8" t="s">
        <v>9</v>
      </c>
      <c r="O10" s="9" t="s">
        <v>7</v>
      </c>
    </row>
    <row r="11" spans="1:15" ht="12.75">
      <c r="A11" s="70" t="s">
        <v>61</v>
      </c>
      <c r="H11" s="11"/>
      <c r="I11" s="12"/>
      <c r="J11" s="12"/>
      <c r="K11" s="12"/>
      <c r="L11" s="11"/>
      <c r="M11" s="21"/>
      <c r="N11" s="68"/>
      <c r="O11" s="60"/>
    </row>
    <row r="12" spans="1:15" ht="12.75">
      <c r="A12" t="s">
        <v>13</v>
      </c>
      <c r="H12" s="11">
        <v>787.2</v>
      </c>
      <c r="I12" s="12">
        <v>0</v>
      </c>
      <c r="J12" s="12"/>
      <c r="K12" s="15">
        <f>+H12+I12</f>
        <v>787.2</v>
      </c>
      <c r="L12" s="11">
        <f>+H59</f>
        <v>846.5</v>
      </c>
      <c r="M12" s="75">
        <f>+O12-L12</f>
        <v>-29.600000000000023</v>
      </c>
      <c r="N12" s="68"/>
      <c r="O12" s="59">
        <f>+K59</f>
        <v>816.9</v>
      </c>
    </row>
    <row r="13" spans="1:15" ht="12.75">
      <c r="A13" t="s">
        <v>14</v>
      </c>
      <c r="H13" s="11">
        <v>31.5</v>
      </c>
      <c r="I13" s="12">
        <v>0</v>
      </c>
      <c r="J13" s="12"/>
      <c r="K13" s="15">
        <f>+H13+I13</f>
        <v>31.5</v>
      </c>
      <c r="L13" s="11"/>
      <c r="M13" s="21"/>
      <c r="N13" s="21"/>
      <c r="O13" s="16"/>
    </row>
    <row r="14" spans="1:15" ht="12.75">
      <c r="A14" t="s">
        <v>15</v>
      </c>
      <c r="H14" s="17">
        <v>-7.6</v>
      </c>
      <c r="I14" s="18">
        <v>0</v>
      </c>
      <c r="J14" s="18"/>
      <c r="K14" s="19">
        <f>+H14+I14</f>
        <v>-7.6</v>
      </c>
      <c r="L14" s="17"/>
      <c r="M14" s="18"/>
      <c r="N14" s="18"/>
      <c r="O14" s="20"/>
    </row>
    <row r="15" spans="1:15" ht="12.75">
      <c r="A15" s="10" t="s">
        <v>10</v>
      </c>
      <c r="H15" s="11">
        <f>SUM(H12:H14)</f>
        <v>811.1</v>
      </c>
      <c r="I15" s="21">
        <f>SUM(I12:I14)</f>
        <v>0</v>
      </c>
      <c r="J15" s="21"/>
      <c r="K15" s="21">
        <f>SUM(K12:K14)</f>
        <v>811.1</v>
      </c>
      <c r="L15" s="11">
        <f>SUM(L12:L14)</f>
        <v>846.5</v>
      </c>
      <c r="M15" s="21">
        <f>SUM(M12:M14)</f>
        <v>-29.600000000000023</v>
      </c>
      <c r="N15" s="21"/>
      <c r="O15" s="59">
        <f>SUM(O12:O14)</f>
        <v>816.9</v>
      </c>
    </row>
    <row r="16" spans="1:15" ht="12.75">
      <c r="A16" s="10"/>
      <c r="H16" s="11"/>
      <c r="I16" s="21"/>
      <c r="J16" s="21"/>
      <c r="K16" s="22"/>
      <c r="L16" s="11"/>
      <c r="M16" s="21"/>
      <c r="N16" s="21"/>
      <c r="O16" s="16"/>
    </row>
    <row r="17" spans="1:15" ht="12.75">
      <c r="A17" s="70" t="s">
        <v>62</v>
      </c>
      <c r="H17" s="11"/>
      <c r="I17" s="21"/>
      <c r="J17" s="21"/>
      <c r="K17" s="22"/>
      <c r="L17" s="11"/>
      <c r="M17" s="21"/>
      <c r="N17" s="21"/>
      <c r="O17" s="16"/>
    </row>
    <row r="18" spans="1:15" ht="12.75">
      <c r="A18" t="s">
        <v>70</v>
      </c>
      <c r="H18" s="11"/>
      <c r="I18" s="12">
        <v>-17.6</v>
      </c>
      <c r="J18" s="13" t="s">
        <v>17</v>
      </c>
      <c r="K18" s="15">
        <f aca="true" t="shared" si="0" ref="K18:K24">+H18+I18</f>
        <v>-17.6</v>
      </c>
      <c r="L18" s="11"/>
      <c r="M18" s="21">
        <f>+I18-H46</f>
        <v>-23.200000000000003</v>
      </c>
      <c r="N18" s="68"/>
      <c r="O18" s="23">
        <f aca="true" t="shared" si="1" ref="O18:O24">+L18+M18</f>
        <v>-23.200000000000003</v>
      </c>
    </row>
    <row r="19" spans="1:15" ht="12.75">
      <c r="A19" t="s">
        <v>18</v>
      </c>
      <c r="H19" s="11"/>
      <c r="I19" s="12">
        <v>-12.3</v>
      </c>
      <c r="J19" s="13" t="s">
        <v>17</v>
      </c>
      <c r="K19" s="15">
        <f t="shared" si="0"/>
        <v>-12.3</v>
      </c>
      <c r="L19" s="11"/>
      <c r="M19" s="21">
        <f>+I19-H47</f>
        <v>-16.4</v>
      </c>
      <c r="N19" s="68"/>
      <c r="O19" s="23">
        <f t="shared" si="1"/>
        <v>-16.4</v>
      </c>
    </row>
    <row r="20" spans="1:15" ht="12.75">
      <c r="A20" t="s">
        <v>19</v>
      </c>
      <c r="H20" s="11"/>
      <c r="I20" s="12">
        <v>-16.5</v>
      </c>
      <c r="J20" s="13" t="s">
        <v>17</v>
      </c>
      <c r="K20" s="15">
        <f t="shared" si="0"/>
        <v>-16.5</v>
      </c>
      <c r="L20" s="11"/>
      <c r="M20" s="21">
        <f>+I20-H48</f>
        <v>-15.7</v>
      </c>
      <c r="N20" s="68"/>
      <c r="O20" s="23">
        <f t="shared" si="1"/>
        <v>-15.7</v>
      </c>
    </row>
    <row r="21" spans="1:15" ht="12.75">
      <c r="A21" t="s">
        <v>20</v>
      </c>
      <c r="H21" s="11">
        <v>-27.3</v>
      </c>
      <c r="I21" s="12">
        <v>0</v>
      </c>
      <c r="J21" s="24"/>
      <c r="K21" s="25">
        <f t="shared" si="0"/>
        <v>-27.3</v>
      </c>
      <c r="L21" s="11">
        <v>-27.3</v>
      </c>
      <c r="M21" s="21">
        <v>0</v>
      </c>
      <c r="N21" s="21"/>
      <c r="O21" s="26">
        <f t="shared" si="1"/>
        <v>-27.3</v>
      </c>
    </row>
    <row r="22" spans="1:15" ht="12.75">
      <c r="A22" t="s">
        <v>21</v>
      </c>
      <c r="H22" s="11">
        <v>-7.6</v>
      </c>
      <c r="I22" s="12">
        <v>0</v>
      </c>
      <c r="J22" s="24"/>
      <c r="K22" s="25">
        <f t="shared" si="0"/>
        <v>-7.6</v>
      </c>
      <c r="L22" s="11">
        <v>-7.6</v>
      </c>
      <c r="M22" s="21">
        <v>0</v>
      </c>
      <c r="N22" s="21"/>
      <c r="O22" s="26">
        <f t="shared" si="1"/>
        <v>-7.6</v>
      </c>
    </row>
    <row r="23" spans="1:15" ht="12.75">
      <c r="A23" t="s">
        <v>22</v>
      </c>
      <c r="H23" s="11"/>
      <c r="I23" s="12">
        <v>0</v>
      </c>
      <c r="J23" s="24"/>
      <c r="K23" s="25">
        <f t="shared" si="0"/>
        <v>0</v>
      </c>
      <c r="L23" s="11"/>
      <c r="M23" s="79"/>
      <c r="N23" s="21"/>
      <c r="O23" s="26"/>
    </row>
    <row r="24" spans="1:15" ht="12.75">
      <c r="A24" t="s">
        <v>23</v>
      </c>
      <c r="H24" s="17"/>
      <c r="I24" s="18">
        <f>+K69</f>
        <v>-8.1</v>
      </c>
      <c r="J24" s="27" t="s">
        <v>24</v>
      </c>
      <c r="K24" s="28">
        <f t="shared" si="0"/>
        <v>-8.1</v>
      </c>
      <c r="L24" s="17"/>
      <c r="M24" s="18">
        <v>-0.9</v>
      </c>
      <c r="N24" s="29" t="s">
        <v>25</v>
      </c>
      <c r="O24" s="30">
        <f t="shared" si="1"/>
        <v>-0.9</v>
      </c>
    </row>
    <row r="25" spans="1:15" ht="12.75">
      <c r="A25" s="10" t="s">
        <v>66</v>
      </c>
      <c r="H25" s="11">
        <f>SUM(H18:H24)</f>
        <v>-34.9</v>
      </c>
      <c r="I25" s="21">
        <f>SUM(I18:I24)</f>
        <v>-54.50000000000001</v>
      </c>
      <c r="J25" s="12"/>
      <c r="K25" s="21">
        <f>SUM(K18:K24)</f>
        <v>-89.39999999999999</v>
      </c>
      <c r="L25" s="11">
        <f>SUM(L21:L24)</f>
        <v>-34.9</v>
      </c>
      <c r="M25" s="21">
        <f>SUM(M18:M24)</f>
        <v>-56.199999999999996</v>
      </c>
      <c r="N25" s="21"/>
      <c r="O25" s="14">
        <f>SUM(O18:O24)</f>
        <v>-91.1</v>
      </c>
    </row>
    <row r="26" spans="8:15" ht="12.75">
      <c r="H26" s="17"/>
      <c r="I26" s="18"/>
      <c r="J26" s="18"/>
      <c r="K26" s="18"/>
      <c r="L26" s="17"/>
      <c r="M26" s="18"/>
      <c r="N26" s="18"/>
      <c r="O26" s="31"/>
    </row>
    <row r="27" spans="1:15" ht="12.75">
      <c r="A27" s="10" t="s">
        <v>26</v>
      </c>
      <c r="H27" s="71">
        <f>+H15+H25</f>
        <v>776.2</v>
      </c>
      <c r="I27" s="72">
        <f>+I25+I15</f>
        <v>-54.50000000000001</v>
      </c>
      <c r="J27" s="72"/>
      <c r="K27" s="72">
        <f>+K25+K15</f>
        <v>721.7</v>
      </c>
      <c r="L27" s="71">
        <f>+L15+L25</f>
        <v>811.6</v>
      </c>
      <c r="M27" s="72">
        <f>+O27-L27</f>
        <v>-85.80000000000007</v>
      </c>
      <c r="N27" s="72"/>
      <c r="O27" s="73">
        <f>+O25+O15</f>
        <v>725.8</v>
      </c>
    </row>
    <row r="28" spans="8:15" ht="12.75">
      <c r="H28" s="32"/>
      <c r="L28" s="32"/>
      <c r="M28" s="69"/>
      <c r="N28" s="69"/>
      <c r="O28" s="33"/>
    </row>
    <row r="29" spans="1:15" ht="12.75">
      <c r="A29" s="70" t="s">
        <v>63</v>
      </c>
      <c r="H29" s="32"/>
      <c r="L29" s="32"/>
      <c r="M29" s="69"/>
      <c r="N29" s="69"/>
      <c r="O29" s="33"/>
    </row>
    <row r="30" spans="1:15" ht="12.75">
      <c r="A30" t="s">
        <v>27</v>
      </c>
      <c r="H30" s="34">
        <v>0.016</v>
      </c>
      <c r="I30" s="35">
        <f>-H30</f>
        <v>-0.016</v>
      </c>
      <c r="J30" s="35"/>
      <c r="K30" s="35">
        <f>SUM(H30:J30)</f>
        <v>0</v>
      </c>
      <c r="L30" s="34">
        <v>0.016</v>
      </c>
      <c r="M30" s="35">
        <f>+O30-L30</f>
        <v>0.023</v>
      </c>
      <c r="N30" s="35"/>
      <c r="O30" s="36">
        <v>0.039</v>
      </c>
    </row>
    <row r="31" spans="1:15" ht="12.75">
      <c r="A31" t="s">
        <v>50</v>
      </c>
      <c r="H31" s="37">
        <v>-0.003</v>
      </c>
      <c r="I31" s="38">
        <f>-H31</f>
        <v>0.003</v>
      </c>
      <c r="J31" s="38"/>
      <c r="K31" s="38">
        <f>SUM(H31:J31)</f>
        <v>0</v>
      </c>
      <c r="L31" s="37">
        <v>-0.003</v>
      </c>
      <c r="M31" s="38">
        <f>+O31-L31</f>
        <v>0.028</v>
      </c>
      <c r="N31" s="38"/>
      <c r="O31" s="39">
        <v>0.025</v>
      </c>
    </row>
    <row r="32" spans="1:15" ht="12.75">
      <c r="A32" s="10" t="s">
        <v>64</v>
      </c>
      <c r="H32" s="34">
        <f>H30-H31</f>
        <v>0.019</v>
      </c>
      <c r="I32" s="35">
        <f>-H32</f>
        <v>-0.019</v>
      </c>
      <c r="J32" s="40"/>
      <c r="K32" s="36">
        <f>K30-K31</f>
        <v>0</v>
      </c>
      <c r="L32" s="34">
        <f>L30-L31</f>
        <v>0.019</v>
      </c>
      <c r="M32" s="40">
        <f>M30-M31</f>
        <v>-0.005000000000000001</v>
      </c>
      <c r="N32" s="40"/>
      <c r="O32" s="36">
        <f>O30-O31</f>
        <v>0.013999999999999999</v>
      </c>
    </row>
    <row r="33" spans="8:15" ht="12.75">
      <c r="H33" s="41"/>
      <c r="I33" s="3"/>
      <c r="J33" s="3"/>
      <c r="K33" s="3"/>
      <c r="L33" s="41"/>
      <c r="M33" s="3"/>
      <c r="N33" s="3"/>
      <c r="O33" s="42"/>
    </row>
    <row r="34" spans="1:15" ht="12.75">
      <c r="A34" s="10" t="s">
        <v>51</v>
      </c>
      <c r="H34" s="11">
        <f>ROUND(H32*H27,1)</f>
        <v>14.7</v>
      </c>
      <c r="I34" s="43">
        <f>-H34+K34</f>
        <v>-14.7</v>
      </c>
      <c r="J34" s="12"/>
      <c r="K34" s="21">
        <f>ROUND(K32*K27,1)</f>
        <v>0</v>
      </c>
      <c r="L34" s="11">
        <f>ROUND(L32*L27,1)</f>
        <v>15.4</v>
      </c>
      <c r="M34" s="21">
        <f>+O34-L34</f>
        <v>-5.200000000000001</v>
      </c>
      <c r="N34" s="21"/>
      <c r="O34" s="14">
        <f>ROUND(O32*O27,1)</f>
        <v>10.2</v>
      </c>
    </row>
    <row r="35" spans="8:15" ht="12.75">
      <c r="H35" s="32"/>
      <c r="L35" s="32"/>
      <c r="M35" s="69"/>
      <c r="N35" s="69"/>
      <c r="O35" s="33"/>
    </row>
    <row r="36" spans="1:15" ht="12.75">
      <c r="A36" s="70" t="s">
        <v>65</v>
      </c>
      <c r="H36" s="32"/>
      <c r="L36" s="32"/>
      <c r="M36" s="69"/>
      <c r="N36" s="69"/>
      <c r="O36" s="33"/>
    </row>
    <row r="37" spans="1:15" ht="12.75">
      <c r="A37" s="74" t="s">
        <v>28</v>
      </c>
      <c r="H37" s="11">
        <v>4</v>
      </c>
      <c r="I37" s="12">
        <f>+K71</f>
        <v>-4</v>
      </c>
      <c r="J37" s="13" t="s">
        <v>29</v>
      </c>
      <c r="K37" s="25">
        <f aca="true" t="shared" si="2" ref="K37:K42">+H37+I37</f>
        <v>0</v>
      </c>
      <c r="L37" s="11"/>
      <c r="M37" s="21">
        <v>0</v>
      </c>
      <c r="N37" s="21"/>
      <c r="O37" s="26">
        <f aca="true" t="shared" si="3" ref="O37:O42">+L37+M37</f>
        <v>0</v>
      </c>
    </row>
    <row r="38" spans="1:15" ht="12.75">
      <c r="A38" t="s">
        <v>30</v>
      </c>
      <c r="H38" s="11">
        <v>6.8</v>
      </c>
      <c r="I38" s="12">
        <f>+K73</f>
        <v>-5.2</v>
      </c>
      <c r="J38" s="13" t="s">
        <v>31</v>
      </c>
      <c r="K38" s="25">
        <f t="shared" si="2"/>
        <v>1.5999999999999996</v>
      </c>
      <c r="L38" s="11"/>
      <c r="M38" s="21">
        <v>0</v>
      </c>
      <c r="N38" s="21"/>
      <c r="O38" s="26">
        <f t="shared" si="3"/>
        <v>0</v>
      </c>
    </row>
    <row r="39" spans="1:15" ht="12.75">
      <c r="A39" t="s">
        <v>32</v>
      </c>
      <c r="H39" s="11">
        <v>-10.3</v>
      </c>
      <c r="I39" s="12">
        <f>+K75</f>
        <v>2.5</v>
      </c>
      <c r="J39" s="13" t="s">
        <v>33</v>
      </c>
      <c r="K39" s="25">
        <f t="shared" si="2"/>
        <v>-7.800000000000001</v>
      </c>
      <c r="L39" s="11"/>
      <c r="M39" s="21">
        <f>+K76</f>
        <v>-1.4</v>
      </c>
      <c r="N39" s="68" t="s">
        <v>33</v>
      </c>
      <c r="O39" s="26">
        <f t="shared" si="3"/>
        <v>-1.4</v>
      </c>
    </row>
    <row r="40" spans="1:15" ht="12.75">
      <c r="A40" t="s">
        <v>34</v>
      </c>
      <c r="H40" s="11"/>
      <c r="I40" s="12">
        <v>0</v>
      </c>
      <c r="J40" s="12"/>
      <c r="K40" s="25">
        <f t="shared" si="2"/>
        <v>0</v>
      </c>
      <c r="L40" s="11">
        <v>-7.6</v>
      </c>
      <c r="M40" s="21">
        <v>0</v>
      </c>
      <c r="N40" s="21"/>
      <c r="O40" s="26">
        <f t="shared" si="3"/>
        <v>-7.6</v>
      </c>
    </row>
    <row r="41" spans="1:15" ht="12.75">
      <c r="A41" t="s">
        <v>35</v>
      </c>
      <c r="H41" s="11"/>
      <c r="I41" s="12">
        <v>0</v>
      </c>
      <c r="J41" s="12"/>
      <c r="K41" s="25">
        <f t="shared" si="2"/>
        <v>0</v>
      </c>
      <c r="L41" s="11">
        <v>-20.4</v>
      </c>
      <c r="M41" s="21">
        <v>0</v>
      </c>
      <c r="N41" s="21"/>
      <c r="O41" s="26">
        <f t="shared" si="3"/>
        <v>-20.4</v>
      </c>
    </row>
    <row r="42" spans="1:15" ht="12.75">
      <c r="A42" t="s">
        <v>23</v>
      </c>
      <c r="H42" s="17"/>
      <c r="I42" s="18">
        <f>+K69</f>
        <v>-8.1</v>
      </c>
      <c r="J42" s="27" t="s">
        <v>24</v>
      </c>
      <c r="K42" s="28">
        <f t="shared" si="2"/>
        <v>-8.1</v>
      </c>
      <c r="L42" s="17"/>
      <c r="M42" s="18">
        <v>-0.9</v>
      </c>
      <c r="N42" s="29" t="s">
        <v>25</v>
      </c>
      <c r="O42" s="30">
        <f t="shared" si="3"/>
        <v>-0.9</v>
      </c>
    </row>
    <row r="43" spans="1:15" ht="12.75">
      <c r="A43" s="10" t="s">
        <v>67</v>
      </c>
      <c r="H43" s="11">
        <f>SUM(H37:H42)</f>
        <v>0.5</v>
      </c>
      <c r="I43" s="21">
        <f>SUM(I37:I42)</f>
        <v>-14.799999999999999</v>
      </c>
      <c r="J43" s="12"/>
      <c r="K43" s="21">
        <f>SUM(K37:K42)</f>
        <v>-14.3</v>
      </c>
      <c r="L43" s="11">
        <f>SUM(L37:L42)</f>
        <v>-28</v>
      </c>
      <c r="M43" s="21">
        <f>SUM(M37:M42)</f>
        <v>-2.3</v>
      </c>
      <c r="N43" s="21"/>
      <c r="O43" s="14">
        <f>SUM(O37:O42)</f>
        <v>-30.299999999999997</v>
      </c>
    </row>
    <row r="44" spans="8:15" ht="12.75">
      <c r="H44" s="11"/>
      <c r="I44" s="12"/>
      <c r="J44" s="12"/>
      <c r="K44" s="12"/>
      <c r="L44" s="11"/>
      <c r="M44" s="21"/>
      <c r="N44" s="21"/>
      <c r="O44" s="14"/>
    </row>
    <row r="45" spans="1:15" ht="12.75">
      <c r="A45" s="70" t="s">
        <v>68</v>
      </c>
      <c r="H45" s="11"/>
      <c r="I45" s="12"/>
      <c r="J45" s="12"/>
      <c r="K45" s="12"/>
      <c r="L45" s="11"/>
      <c r="M45" s="21"/>
      <c r="N45" s="21"/>
      <c r="O45" s="14"/>
    </row>
    <row r="46" spans="1:15" ht="12.75">
      <c r="A46" s="74" t="s">
        <v>16</v>
      </c>
      <c r="H46" s="11">
        <v>5.6</v>
      </c>
      <c r="I46" s="12">
        <v>0</v>
      </c>
      <c r="J46" s="44"/>
      <c r="K46" s="25">
        <f>+H46+I46</f>
        <v>5.6</v>
      </c>
      <c r="L46" s="11"/>
      <c r="M46" s="61" t="s">
        <v>12</v>
      </c>
      <c r="N46" s="68" t="s">
        <v>11</v>
      </c>
      <c r="O46" s="63" t="s">
        <v>12</v>
      </c>
    </row>
    <row r="47" spans="1:15" ht="12.75">
      <c r="A47" t="s">
        <v>18</v>
      </c>
      <c r="H47" s="11">
        <v>4.1</v>
      </c>
      <c r="I47" s="12">
        <v>0</v>
      </c>
      <c r="J47" s="44"/>
      <c r="K47" s="25">
        <f>+H47+I47</f>
        <v>4.1</v>
      </c>
      <c r="L47" s="11"/>
      <c r="M47" s="61" t="s">
        <v>12</v>
      </c>
      <c r="N47" s="68" t="s">
        <v>11</v>
      </c>
      <c r="O47" s="63" t="s">
        <v>12</v>
      </c>
    </row>
    <row r="48" spans="1:15" ht="12.75">
      <c r="A48" t="s">
        <v>19</v>
      </c>
      <c r="H48" s="11">
        <v>-0.8</v>
      </c>
      <c r="I48" s="21">
        <v>0</v>
      </c>
      <c r="J48" s="43"/>
      <c r="K48" s="45">
        <f>+H48+I48</f>
        <v>-0.8</v>
      </c>
      <c r="L48" s="11"/>
      <c r="M48" s="61" t="s">
        <v>12</v>
      </c>
      <c r="N48" s="68" t="s">
        <v>11</v>
      </c>
      <c r="O48" s="63" t="s">
        <v>12</v>
      </c>
    </row>
    <row r="49" spans="1:15" ht="12.75">
      <c r="A49" t="s">
        <v>36</v>
      </c>
      <c r="H49" s="11">
        <v>5.7</v>
      </c>
      <c r="I49" s="12">
        <f>+K78</f>
        <v>-0.1</v>
      </c>
      <c r="J49" s="13" t="s">
        <v>37</v>
      </c>
      <c r="K49" s="25">
        <f>+H49+I49</f>
        <v>5.6000000000000005</v>
      </c>
      <c r="L49" s="11"/>
      <c r="M49" s="43">
        <v>0</v>
      </c>
      <c r="N49" s="68"/>
      <c r="O49" s="26">
        <f>+L49+M49</f>
        <v>0</v>
      </c>
    </row>
    <row r="50" spans="1:15" ht="12.75">
      <c r="A50" t="s">
        <v>38</v>
      </c>
      <c r="H50" s="17">
        <v>5.6</v>
      </c>
      <c r="I50" s="18">
        <v>0</v>
      </c>
      <c r="J50" s="46"/>
      <c r="K50" s="28">
        <f>+H50+I50</f>
        <v>5.6</v>
      </c>
      <c r="L50" s="17"/>
      <c r="M50" s="62" t="s">
        <v>12</v>
      </c>
      <c r="N50" s="27"/>
      <c r="O50" s="64" t="s">
        <v>12</v>
      </c>
    </row>
    <row r="51" spans="1:15" ht="12.75">
      <c r="A51" s="10" t="s">
        <v>39</v>
      </c>
      <c r="H51" s="11">
        <f>SUM(H46:H50)</f>
        <v>20.199999999999996</v>
      </c>
      <c r="I51" s="21">
        <f>SUM(I46:I50)</f>
        <v>-0.1</v>
      </c>
      <c r="J51" s="12"/>
      <c r="K51" s="21">
        <f>SUM(K46:K50)</f>
        <v>20.1</v>
      </c>
      <c r="L51" s="11">
        <f>SUM(L46:L50)</f>
        <v>0</v>
      </c>
      <c r="M51" s="61" t="s">
        <v>12</v>
      </c>
      <c r="N51" s="68" t="s">
        <v>11</v>
      </c>
      <c r="O51" s="63" t="s">
        <v>12</v>
      </c>
    </row>
    <row r="52" spans="8:15" ht="12.75">
      <c r="H52" s="11"/>
      <c r="I52" s="12"/>
      <c r="J52" s="12"/>
      <c r="K52" s="12"/>
      <c r="L52" s="11"/>
      <c r="M52" s="21"/>
      <c r="N52" s="21"/>
      <c r="O52" s="14"/>
    </row>
    <row r="53" spans="1:15" ht="12.75">
      <c r="A53" s="70" t="s">
        <v>69</v>
      </c>
      <c r="H53" s="11"/>
      <c r="I53" s="12"/>
      <c r="J53" s="12"/>
      <c r="K53" s="12"/>
      <c r="L53" s="11"/>
      <c r="M53" s="21"/>
      <c r="N53" s="21"/>
      <c r="O53" s="14"/>
    </row>
    <row r="54" spans="1:15" ht="12.75">
      <c r="A54" t="s">
        <v>40</v>
      </c>
      <c r="H54" s="11">
        <f>H34</f>
        <v>14.7</v>
      </c>
      <c r="I54" s="21">
        <f>+I34</f>
        <v>-14.7</v>
      </c>
      <c r="J54" s="12"/>
      <c r="K54" s="21">
        <f>+K34</f>
        <v>0</v>
      </c>
      <c r="L54" s="11">
        <f>L34</f>
        <v>15.4</v>
      </c>
      <c r="M54" s="21">
        <f>M34</f>
        <v>-5.200000000000001</v>
      </c>
      <c r="N54" s="21"/>
      <c r="O54" s="14">
        <f>O34</f>
        <v>10.2</v>
      </c>
    </row>
    <row r="55" spans="1:15" ht="12.75">
      <c r="A55" t="s">
        <v>41</v>
      </c>
      <c r="H55" s="11">
        <f>H43</f>
        <v>0.5</v>
      </c>
      <c r="I55" s="21">
        <f>I43</f>
        <v>-14.799999999999999</v>
      </c>
      <c r="J55" s="12"/>
      <c r="K55" s="21">
        <f>K43</f>
        <v>-14.3</v>
      </c>
      <c r="L55" s="11">
        <f>L43</f>
        <v>-28</v>
      </c>
      <c r="M55" s="21">
        <f>M43</f>
        <v>-2.3</v>
      </c>
      <c r="N55" s="21"/>
      <c r="O55" s="14">
        <f>O43</f>
        <v>-30.299999999999997</v>
      </c>
    </row>
    <row r="56" spans="1:15" ht="12.75">
      <c r="A56" t="s">
        <v>42</v>
      </c>
      <c r="H56" s="17">
        <f>H51</f>
        <v>20.199999999999996</v>
      </c>
      <c r="I56" s="18">
        <f>I51</f>
        <v>-0.1</v>
      </c>
      <c r="J56" s="18"/>
      <c r="K56" s="18">
        <f>K51</f>
        <v>20.1</v>
      </c>
      <c r="L56" s="17">
        <f>L51</f>
        <v>0</v>
      </c>
      <c r="M56" s="62" t="s">
        <v>12</v>
      </c>
      <c r="N56" s="27" t="s">
        <v>11</v>
      </c>
      <c r="O56" s="30" t="str">
        <f>O51</f>
        <v>TBD</v>
      </c>
    </row>
    <row r="57" spans="1:15" ht="12.75">
      <c r="A57" s="10" t="s">
        <v>43</v>
      </c>
      <c r="H57" s="11">
        <f>SUM(H54:H56)</f>
        <v>35.39999999999999</v>
      </c>
      <c r="I57" s="21">
        <f>SUM(I54:I56)</f>
        <v>-29.6</v>
      </c>
      <c r="J57" s="12"/>
      <c r="K57" s="21">
        <f>SUM(K54:K56)</f>
        <v>5.800000000000001</v>
      </c>
      <c r="L57" s="11">
        <f>SUM(L54:L56)</f>
        <v>-12.6</v>
      </c>
      <c r="M57" s="61" t="s">
        <v>12</v>
      </c>
      <c r="N57" s="68" t="s">
        <v>11</v>
      </c>
      <c r="O57" s="63" t="s">
        <v>12</v>
      </c>
    </row>
    <row r="58" spans="8:15" ht="12.75">
      <c r="H58" s="17"/>
      <c r="I58" s="18"/>
      <c r="J58" s="21"/>
      <c r="K58" s="18"/>
      <c r="L58" s="17"/>
      <c r="M58" s="47"/>
      <c r="N58" s="21"/>
      <c r="O58" s="48"/>
    </row>
    <row r="59" spans="1:15" ht="13.5" thickBot="1">
      <c r="A59" s="10" t="s">
        <v>44</v>
      </c>
      <c r="H59" s="49">
        <f>+H57+H15</f>
        <v>846.5</v>
      </c>
      <c r="I59" s="50">
        <f>+I57</f>
        <v>-29.6</v>
      </c>
      <c r="J59" s="51"/>
      <c r="K59" s="52">
        <f>+K57+K15</f>
        <v>816.9</v>
      </c>
      <c r="L59" s="49">
        <f>+L57+L15</f>
        <v>833.9</v>
      </c>
      <c r="M59" s="66" t="s">
        <v>12</v>
      </c>
      <c r="N59" s="53" t="s">
        <v>11</v>
      </c>
      <c r="O59" s="65" t="s">
        <v>12</v>
      </c>
    </row>
    <row r="60" ht="13.5" thickTop="1"/>
    <row r="61" ht="12.75">
      <c r="A61" s="54" t="s">
        <v>58</v>
      </c>
    </row>
    <row r="63" spans="1:11" ht="12.75">
      <c r="A63" s="54" t="s">
        <v>59</v>
      </c>
      <c r="K63" s="12">
        <v>-1.9</v>
      </c>
    </row>
    <row r="64" spans="1:11" ht="12.75">
      <c r="A64" s="55" t="s">
        <v>45</v>
      </c>
      <c r="K64" s="12">
        <v>-0.5</v>
      </c>
    </row>
    <row r="65" spans="1:11" ht="12.75">
      <c r="A65" s="55" t="s">
        <v>60</v>
      </c>
      <c r="K65" s="12">
        <v>-1.1</v>
      </c>
    </row>
    <row r="66" spans="1:11" ht="12.75">
      <c r="A66" s="55" t="s">
        <v>46</v>
      </c>
      <c r="K66" s="12">
        <v>-5.2</v>
      </c>
    </row>
    <row r="67" spans="1:11" ht="12.75">
      <c r="A67" s="55" t="s">
        <v>47</v>
      </c>
      <c r="K67" s="12">
        <v>2.4</v>
      </c>
    </row>
    <row r="68" spans="1:11" ht="12.75">
      <c r="A68" s="55" t="s">
        <v>48</v>
      </c>
      <c r="K68" s="12">
        <v>-1.8</v>
      </c>
    </row>
    <row r="69" ht="13.5" thickBot="1">
      <c r="K69" s="51">
        <f>SUM(K63:K68)</f>
        <v>-8.1</v>
      </c>
    </row>
    <row r="70" ht="13.5" thickTop="1">
      <c r="K70" s="21"/>
    </row>
    <row r="71" spans="1:11" ht="13.5" thickBot="1">
      <c r="A71" s="54" t="s">
        <v>57</v>
      </c>
      <c r="K71" s="56">
        <v>-4</v>
      </c>
    </row>
    <row r="72" spans="1:11" ht="13.5" thickTop="1">
      <c r="A72" s="55"/>
      <c r="K72" s="21"/>
    </row>
    <row r="73" spans="1:11" ht="13.5" thickBot="1">
      <c r="A73" s="54" t="s">
        <v>49</v>
      </c>
      <c r="K73" s="56">
        <v>-5.2</v>
      </c>
    </row>
    <row r="74" spans="1:11" ht="13.5" thickTop="1">
      <c r="A74" s="55"/>
      <c r="K74" s="21"/>
    </row>
    <row r="75" spans="1:11" ht="13.5" thickBot="1">
      <c r="A75" s="54" t="s">
        <v>52</v>
      </c>
      <c r="K75" s="56">
        <v>2.5</v>
      </c>
    </row>
    <row r="76" spans="1:11" ht="14.25" thickBot="1" thickTop="1">
      <c r="A76" s="55" t="s">
        <v>53</v>
      </c>
      <c r="K76" s="57">
        <v>-1.4</v>
      </c>
    </row>
    <row r="77" spans="1:11" ht="13.5" thickTop="1">
      <c r="A77" s="55"/>
      <c r="K77" s="21"/>
    </row>
    <row r="78" spans="1:11" ht="13.5" thickBot="1">
      <c r="A78" s="54" t="s">
        <v>54</v>
      </c>
      <c r="K78" s="56">
        <v>-0.1</v>
      </c>
    </row>
    <row r="79" ht="13.5" thickTop="1">
      <c r="A79" s="55"/>
    </row>
    <row r="80" ht="12.75">
      <c r="A80" s="54" t="s">
        <v>55</v>
      </c>
    </row>
    <row r="82" spans="1:11" ht="13.5" thickBot="1">
      <c r="A82" s="55" t="s">
        <v>56</v>
      </c>
      <c r="K82" s="56">
        <v>-0.9</v>
      </c>
    </row>
    <row r="83" ht="13.5" thickTop="1"/>
  </sheetData>
  <mergeCells count="2">
    <mergeCell ref="H8:K8"/>
    <mergeCell ref="L8:O8"/>
  </mergeCells>
  <printOptions/>
  <pageMargins left="0.79" right="0.18" top="0.32" bottom="0.33" header="0.18" footer="0.2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jacksoma</dc:creator>
  <cp:keywords/>
  <dc:description/>
  <cp:lastModifiedBy>jacksoma</cp:lastModifiedBy>
  <cp:lastPrinted>2001-07-21T19:13:42Z</cp:lastPrinted>
  <dcterms:created xsi:type="dcterms:W3CDTF">2001-07-21T04:56:42Z</dcterms:created>
  <dcterms:modified xsi:type="dcterms:W3CDTF">2001-07-21T20:05:54Z</dcterms:modified>
  <cp:category/>
  <cp:version/>
  <cp:contentType/>
  <cp:contentStatus/>
</cp:coreProperties>
</file>