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0 Electricity Rates\Cost of Service Models\Final versions\"/>
    </mc:Choice>
  </mc:AlternateContent>
  <bookViews>
    <workbookView xWindow="276" yWindow="-132" windowWidth="28212" windowHeight="7296" tabRatio="855" activeTab="1"/>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P27" i="85" l="1"/>
  <c r="P49" i="85" s="1"/>
  <c r="C28" i="85" s="1"/>
  <c r="K27" i="85"/>
  <c r="K49" i="85" s="1"/>
  <c r="C27" i="85" s="1"/>
  <c r="D28" i="85" l="1"/>
  <c r="F28" i="85" s="1"/>
  <c r="F39" i="85" s="1"/>
  <c r="H22" i="43"/>
  <c r="H21" i="43"/>
  <c r="H20" i="43"/>
  <c r="H19" i="43"/>
  <c r="G43" i="43"/>
  <c r="G29" i="43"/>
  <c r="R54" i="43" l="1"/>
  <c r="R85" i="43" s="1"/>
  <c r="Q85" i="43"/>
  <c r="F85" i="43"/>
  <c r="E85" i="43"/>
  <c r="D85" i="43"/>
  <c r="E29" i="43"/>
  <c r="E43" i="43" s="1"/>
  <c r="F29" i="43"/>
  <c r="F43" i="43"/>
  <c r="E42" i="43"/>
  <c r="E32" i="43"/>
  <c r="E31" i="43"/>
  <c r="E30" i="43"/>
  <c r="Z756" i="79" l="1"/>
  <c r="Q84" i="43" l="1"/>
  <c r="H85" i="43"/>
  <c r="G85" i="43"/>
  <c r="AM204" i="79"/>
  <c r="AM384" i="79"/>
  <c r="AM383" i="79"/>
  <c r="AM382" i="79"/>
  <c r="AM574" i="79"/>
  <c r="Y573" i="79"/>
  <c r="Y572" i="79"/>
  <c r="AM758" i="79"/>
  <c r="Y756" i="79"/>
  <c r="AC578" i="79" l="1"/>
  <c r="AC577" i="79"/>
  <c r="AC576" i="79"/>
  <c r="Z576" i="79"/>
  <c r="AA576" i="79"/>
  <c r="AB576" i="79"/>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Y522" i="46"/>
  <c r="D64" i="43" s="1"/>
  <c r="AD522" i="46"/>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I64" i="43"/>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T18" i="47" l="1"/>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205" i="79" l="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U83" i="47"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R75" i="43" l="1"/>
  <c r="R66" i="43"/>
  <c r="R69" i="43"/>
  <c r="R60" i="43"/>
  <c r="R72" i="43"/>
  <c r="Q82" i="47"/>
  <c r="P83" i="47"/>
  <c r="AM391" i="46"/>
  <c r="AM393" i="46" s="1"/>
  <c r="U63" i="47"/>
  <c r="U71" i="47"/>
  <c r="AM206" i="79"/>
  <c r="AM1124" i="79"/>
  <c r="AM1126" i="79" s="1"/>
  <c r="U48" i="47"/>
  <c r="U50" i="47"/>
  <c r="AM756" i="79"/>
  <c r="U61" i="47"/>
  <c r="U65" i="47"/>
  <c r="U49" i="47"/>
  <c r="U56" i="47"/>
  <c r="U68" i="47"/>
  <c r="U70" i="47"/>
  <c r="U45" i="47"/>
  <c r="U46" i="47"/>
  <c r="U60" i="47"/>
  <c r="U66" i="47"/>
  <c r="U69" i="47"/>
  <c r="U52" i="47"/>
  <c r="AM572" i="79"/>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61" i="47"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F40" i="43"/>
  <c r="G40" i="43" s="1"/>
  <c r="F37" i="43"/>
  <c r="G37" i="43" s="1"/>
  <c r="M104" i="47"/>
  <c r="M117" i="47" s="1"/>
  <c r="M119" i="47" s="1"/>
  <c r="M132" i="47" s="1"/>
  <c r="M134" i="47" s="1"/>
  <c r="M147" i="47" s="1"/>
  <c r="M149" i="47" s="1"/>
  <c r="M162" i="47" s="1"/>
  <c r="H84" i="43" s="1"/>
  <c r="N104" i="47"/>
  <c r="N117" i="47" s="1"/>
  <c r="N119" i="47" s="1"/>
  <c r="N132" i="47" s="1"/>
  <c r="N134" i="47" s="1"/>
  <c r="N147" i="47" s="1"/>
  <c r="N149" i="47" s="1"/>
  <c r="N162" i="47" s="1"/>
  <c r="I84" i="43" s="1"/>
  <c r="I85" i="43" s="1"/>
  <c r="L72" i="47"/>
  <c r="L74" i="47" s="1"/>
  <c r="L87" i="47" s="1"/>
  <c r="L89" i="47" s="1"/>
  <c r="L102" i="47" s="1"/>
  <c r="R84" i="43" l="1"/>
  <c r="F33" i="43"/>
  <c r="G33" i="43" s="1"/>
  <c r="F30" i="43"/>
  <c r="G30" i="43" s="1"/>
  <c r="F34" i="43"/>
  <c r="G34" i="43" s="1"/>
  <c r="L104" i="47"/>
  <c r="L117" i="47" s="1"/>
  <c r="L119" i="47" s="1"/>
  <c r="L132" i="47" s="1"/>
  <c r="L134" i="47" s="1"/>
  <c r="L147" i="47" s="1"/>
  <c r="L149" i="47" s="1"/>
  <c r="L162" i="47" s="1"/>
  <c r="G84" i="43" s="1"/>
  <c r="I104" i="47"/>
  <c r="I117" i="47" s="1"/>
  <c r="I119" i="47" s="1"/>
  <c r="I132" i="47" s="1"/>
  <c r="I134" i="47" s="1"/>
  <c r="I147" i="47" s="1"/>
  <c r="I149" i="47" s="1"/>
  <c r="I162" i="47" s="1"/>
  <c r="D84" i="43" s="1"/>
  <c r="F35" i="43"/>
  <c r="G35" i="43" s="1"/>
  <c r="F32" i="43" l="1"/>
  <c r="G32" i="43" s="1"/>
  <c r="W42" i="47"/>
  <c r="D105" i="43" s="1"/>
  <c r="K42" i="47"/>
  <c r="D106" i="43" l="1"/>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31" i="43" l="1"/>
  <c r="W89" i="47"/>
  <c r="W102" i="47" s="1"/>
  <c r="G105" i="43"/>
  <c r="G31" i="43" l="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<sst xmlns="http://schemas.openxmlformats.org/spreadsheetml/2006/main" count="2967" uniqueCount="733">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</sst>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26303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3268" y="134471"/>
          <a:ext cx="18906065" cy="20515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998267"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911550" cy="184361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77907"/>
          <a:ext cx="16371232" cy="21756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864917" cy="196215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359158" cy="2337624"/>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344900" cy="2085975"/>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930242" cy="218258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7537" y="281441"/>
          <a:ext cx="15793391" cy="1560058"/>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1944" y="216648"/>
          <a:ext cx="18057882" cy="2237437"/>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757" t="s">
        <v>174</v>
      </c>
      <c r="C3" s="757"/>
    </row>
    <row r="4" spans="1:3" ht="11.25" customHeight="1"/>
    <row r="5" spans="1:3" s="30" customFormat="1" ht="25.5" customHeight="1">
      <c r="B5" s="60" t="s">
        <v>421</v>
      </c>
      <c r="C5" s="60" t="s">
        <v>173</v>
      </c>
    </row>
    <row r="6" spans="1:3" s="176" customFormat="1" ht="48" customHeight="1">
      <c r="A6" s="241"/>
      <c r="B6" s="618" t="s">
        <v>170</v>
      </c>
      <c r="C6" s="671" t="s">
        <v>611</v>
      </c>
    </row>
    <row r="7" spans="1:3" s="176" customFormat="1" ht="21" customHeight="1">
      <c r="A7" s="241"/>
      <c r="B7" s="612" t="s">
        <v>555</v>
      </c>
      <c r="C7" s="672" t="s">
        <v>624</v>
      </c>
    </row>
    <row r="8" spans="1:3" s="176" customFormat="1" ht="32.25" customHeight="1">
      <c r="B8" s="612" t="s">
        <v>368</v>
      </c>
      <c r="C8" s="673" t="s">
        <v>612</v>
      </c>
    </row>
    <row r="9" spans="1:3" s="176" customFormat="1" ht="27.75" customHeight="1">
      <c r="B9" s="612" t="s">
        <v>169</v>
      </c>
      <c r="C9" s="673" t="s">
        <v>613</v>
      </c>
    </row>
    <row r="10" spans="1:3" s="176" customFormat="1" ht="33" customHeight="1">
      <c r="B10" s="612" t="s">
        <v>609</v>
      </c>
      <c r="C10" s="672" t="s">
        <v>617</v>
      </c>
    </row>
    <row r="11" spans="1:3" s="176" customFormat="1" ht="26.25" customHeight="1">
      <c r="B11" s="627" t="s">
        <v>369</v>
      </c>
      <c r="C11" s="675" t="s">
        <v>614</v>
      </c>
    </row>
    <row r="12" spans="1:3" s="176" customFormat="1" ht="39.75" customHeight="1">
      <c r="B12" s="612" t="s">
        <v>370</v>
      </c>
      <c r="C12" s="673" t="s">
        <v>615</v>
      </c>
    </row>
    <row r="13" spans="1:3" s="176" customFormat="1" ht="18" customHeight="1">
      <c r="B13" s="612" t="s">
        <v>371</v>
      </c>
      <c r="C13" s="673" t="s">
        <v>616</v>
      </c>
    </row>
    <row r="14" spans="1:3" s="176" customFormat="1" ht="13.5" customHeight="1">
      <c r="B14" s="612"/>
      <c r="C14" s="674"/>
    </row>
    <row r="15" spans="1:3" s="176" customFormat="1" ht="18" customHeight="1">
      <c r="B15" s="612" t="s">
        <v>680</v>
      </c>
      <c r="C15" s="672" t="s">
        <v>678</v>
      </c>
    </row>
    <row r="16" spans="1:3" s="176" customFormat="1" ht="8.25" customHeight="1">
      <c r="B16" s="612"/>
      <c r="C16" s="674"/>
    </row>
    <row r="17" spans="2:3" s="176" customFormat="1" ht="33" customHeight="1">
      <c r="B17" s="676" t="s">
        <v>610</v>
      </c>
      <c r="C17" s="677" t="s">
        <v>679</v>
      </c>
    </row>
    <row r="18" spans="2:3" s="103" customFormat="1" ht="15.6">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6" zoomScale="90" zoomScaleNormal="90" zoomScaleSheetLayoutView="80" zoomScalePageLayoutView="85" workbookViewId="0">
      <selection activeCell="F15" sqref="F15"/>
    </sheetView>
  </sheetViews>
  <sheetFormatPr defaultColWidth="9.109375" defaultRowHeight="13.8" outlineLevelRow="1" outlineLevelCol="1"/>
  <cols>
    <col min="1" max="1" width="4.6640625" style="509" customWidth="1"/>
    <col min="2" max="2" width="43.6640625" style="254" customWidth="1"/>
    <col min="3" max="3" width="14" style="254" customWidth="1"/>
    <col min="4" max="4" width="18.109375" style="253" customWidth="1"/>
    <col min="5" max="8" width="10.44140625" style="253" customWidth="1" outlineLevel="1"/>
    <col min="9" max="13" width="9.109375" style="253" customWidth="1" outlineLevel="1"/>
    <col min="14" max="14" width="12.44140625" style="253" customWidth="1" outlineLevel="1"/>
    <col min="15" max="15" width="17.5546875" style="253" customWidth="1"/>
    <col min="16" max="24" width="9.44140625" style="253" customWidth="1" outlineLevel="1"/>
    <col min="25" max="25" width="14.109375" style="255" customWidth="1"/>
    <col min="26" max="26" width="14.5546875" style="255" customWidth="1"/>
    <col min="27" max="27" width="16.88671875"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4.88671875" style="253" customWidth="1"/>
    <col min="42" max="42" width="14" style="253" customWidth="1"/>
    <col min="43" max="43" width="9.6640625" style="253" customWidth="1"/>
    <col min="44" max="44" width="11.109375" style="253" customWidth="1"/>
    <col min="45" max="45" width="12.109375" style="253" customWidth="1"/>
    <col min="46" max="46" width="6.44140625" style="253" bestFit="1" customWidth="1"/>
    <col min="47" max="51" width="9.109375" style="253"/>
    <col min="52" max="52" width="6.44140625" style="253" bestFit="1" customWidth="1"/>
    <col min="53" max="16384" width="9.109375" style="253"/>
  </cols>
  <sheetData>
    <row r="1" spans="1:39" ht="164.25" customHeight="1"/>
    <row r="2" spans="1:39" ht="23.25" customHeight="1" thickBot="1"/>
    <row r="3" spans="1:39" ht="25.5" customHeight="1" thickBot="1">
      <c r="B3" s="820"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2" t="s">
        <v>554</v>
      </c>
      <c r="D5" s="80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0" t="s">
        <v>507</v>
      </c>
      <c r="C7" s="819" t="s">
        <v>643</v>
      </c>
      <c r="D7" s="819"/>
      <c r="E7" s="819"/>
      <c r="F7" s="819"/>
      <c r="G7" s="819"/>
      <c r="H7" s="819"/>
      <c r="I7" s="819"/>
      <c r="J7" s="819"/>
      <c r="K7" s="819"/>
      <c r="L7" s="819"/>
      <c r="M7" s="819"/>
      <c r="N7" s="819"/>
      <c r="O7" s="819"/>
      <c r="P7" s="819"/>
      <c r="Q7" s="819"/>
      <c r="R7" s="819"/>
      <c r="S7" s="819"/>
      <c r="T7" s="819"/>
      <c r="U7" s="819"/>
      <c r="V7" s="819"/>
      <c r="W7" s="819"/>
      <c r="X7" s="819"/>
      <c r="Y7" s="606"/>
      <c r="Z7" s="606"/>
      <c r="AA7" s="606"/>
      <c r="AB7" s="606"/>
      <c r="AC7" s="606"/>
      <c r="AD7" s="606"/>
      <c r="AE7" s="270"/>
      <c r="AF7" s="270"/>
      <c r="AG7" s="270"/>
      <c r="AH7" s="270"/>
      <c r="AI7" s="270"/>
      <c r="AJ7" s="270"/>
      <c r="AK7" s="270"/>
      <c r="AL7" s="270"/>
    </row>
    <row r="8" spans="1:39" s="271" customFormat="1" ht="58.5" customHeight="1">
      <c r="A8" s="509"/>
      <c r="B8" s="820"/>
      <c r="C8" s="819" t="s">
        <v>581</v>
      </c>
      <c r="D8" s="819"/>
      <c r="E8" s="819"/>
      <c r="F8" s="819"/>
      <c r="G8" s="819"/>
      <c r="H8" s="819"/>
      <c r="I8" s="819"/>
      <c r="J8" s="819"/>
      <c r="K8" s="819"/>
      <c r="L8" s="819"/>
      <c r="M8" s="819"/>
      <c r="N8" s="819"/>
      <c r="O8" s="819"/>
      <c r="P8" s="819"/>
      <c r="Q8" s="819"/>
      <c r="R8" s="819"/>
      <c r="S8" s="819"/>
      <c r="T8" s="819"/>
      <c r="U8" s="819"/>
      <c r="V8" s="819"/>
      <c r="W8" s="819"/>
      <c r="X8" s="819"/>
      <c r="Y8" s="606"/>
      <c r="Z8" s="606"/>
      <c r="AA8" s="606"/>
      <c r="AB8" s="606"/>
      <c r="AC8" s="606"/>
      <c r="AD8" s="606"/>
      <c r="AE8" s="272"/>
      <c r="AF8" s="255"/>
      <c r="AG8" s="255"/>
      <c r="AH8" s="255"/>
      <c r="AI8" s="255"/>
      <c r="AJ8" s="255"/>
      <c r="AK8" s="255"/>
      <c r="AL8" s="255"/>
      <c r="AM8" s="256"/>
    </row>
    <row r="9" spans="1:39" s="271" customFormat="1" ht="57.75" customHeight="1">
      <c r="A9" s="509"/>
      <c r="B9" s="273"/>
      <c r="C9" s="819" t="s">
        <v>580</v>
      </c>
      <c r="D9" s="819"/>
      <c r="E9" s="819"/>
      <c r="F9" s="819"/>
      <c r="G9" s="819"/>
      <c r="H9" s="819"/>
      <c r="I9" s="819"/>
      <c r="J9" s="819"/>
      <c r="K9" s="819"/>
      <c r="L9" s="819"/>
      <c r="M9" s="819"/>
      <c r="N9" s="819"/>
      <c r="O9" s="819"/>
      <c r="P9" s="819"/>
      <c r="Q9" s="819"/>
      <c r="R9" s="819"/>
      <c r="S9" s="819"/>
      <c r="T9" s="819"/>
      <c r="U9" s="819"/>
      <c r="V9" s="819"/>
      <c r="W9" s="819"/>
      <c r="X9" s="819"/>
      <c r="Y9" s="606"/>
      <c r="Z9" s="606"/>
      <c r="AA9" s="606"/>
      <c r="AB9" s="606"/>
      <c r="AC9" s="606"/>
      <c r="AD9" s="606"/>
      <c r="AE9" s="272"/>
      <c r="AF9" s="255"/>
      <c r="AG9" s="255"/>
      <c r="AH9" s="255"/>
      <c r="AI9" s="255"/>
      <c r="AJ9" s="255"/>
      <c r="AK9" s="255"/>
      <c r="AL9" s="255"/>
      <c r="AM9" s="256"/>
    </row>
    <row r="10" spans="1:39" ht="41.25" customHeight="1">
      <c r="B10" s="275"/>
      <c r="C10" s="819" t="s">
        <v>646</v>
      </c>
      <c r="D10" s="819"/>
      <c r="E10" s="819"/>
      <c r="F10" s="819"/>
      <c r="G10" s="819"/>
      <c r="H10" s="819"/>
      <c r="I10" s="819"/>
      <c r="J10" s="819"/>
      <c r="K10" s="819"/>
      <c r="L10" s="819"/>
      <c r="M10" s="819"/>
      <c r="N10" s="819"/>
      <c r="O10" s="819"/>
      <c r="P10" s="819"/>
      <c r="Q10" s="819"/>
      <c r="R10" s="819"/>
      <c r="S10" s="819"/>
      <c r="T10" s="819"/>
      <c r="U10" s="819"/>
      <c r="V10" s="819"/>
      <c r="W10" s="819"/>
      <c r="X10" s="819"/>
      <c r="Y10" s="606"/>
      <c r="Z10" s="606"/>
      <c r="AA10" s="606"/>
      <c r="AB10" s="606"/>
      <c r="AC10" s="606"/>
      <c r="AD10" s="606"/>
      <c r="AE10" s="272"/>
      <c r="AF10" s="276"/>
      <c r="AG10" s="276"/>
      <c r="AH10" s="276"/>
      <c r="AI10" s="276"/>
      <c r="AJ10" s="276"/>
      <c r="AK10" s="276"/>
      <c r="AL10" s="276"/>
    </row>
    <row r="11" spans="1:39" ht="53.25" customHeight="1">
      <c r="C11" s="819" t="s">
        <v>631</v>
      </c>
      <c r="D11" s="819"/>
      <c r="E11" s="819"/>
      <c r="F11" s="819"/>
      <c r="G11" s="819"/>
      <c r="H11" s="819"/>
      <c r="I11" s="819"/>
      <c r="J11" s="819"/>
      <c r="K11" s="819"/>
      <c r="L11" s="819"/>
      <c r="M11" s="819"/>
      <c r="N11" s="819"/>
      <c r="O11" s="819"/>
      <c r="P11" s="819"/>
      <c r="Q11" s="819"/>
      <c r="R11" s="819"/>
      <c r="S11" s="819"/>
      <c r="T11" s="819"/>
      <c r="U11" s="819"/>
      <c r="V11" s="819"/>
      <c r="W11" s="819"/>
      <c r="X11" s="81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0"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0"/>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0" t="s">
        <v>211</v>
      </c>
      <c r="C19" s="812" t="s">
        <v>33</v>
      </c>
      <c r="D19" s="284" t="s">
        <v>423</v>
      </c>
      <c r="E19" s="814" t="s">
        <v>209</v>
      </c>
      <c r="F19" s="815"/>
      <c r="G19" s="815"/>
      <c r="H19" s="815"/>
      <c r="I19" s="815"/>
      <c r="J19" s="815"/>
      <c r="K19" s="815"/>
      <c r="L19" s="815"/>
      <c r="M19" s="816"/>
      <c r="N19" s="817" t="s">
        <v>213</v>
      </c>
      <c r="O19" s="284" t="s">
        <v>424</v>
      </c>
      <c r="P19" s="814" t="s">
        <v>212</v>
      </c>
      <c r="Q19" s="815"/>
      <c r="R19" s="815"/>
      <c r="S19" s="815"/>
      <c r="T19" s="815"/>
      <c r="U19" s="815"/>
      <c r="V19" s="815"/>
      <c r="W19" s="815"/>
      <c r="X19" s="816"/>
      <c r="Y19" s="807" t="s">
        <v>244</v>
      </c>
      <c r="Z19" s="808"/>
      <c r="AA19" s="808"/>
      <c r="AB19" s="808"/>
      <c r="AC19" s="808"/>
      <c r="AD19" s="808"/>
      <c r="AE19" s="808"/>
      <c r="AF19" s="808"/>
      <c r="AG19" s="808"/>
      <c r="AH19" s="808"/>
      <c r="AI19" s="808"/>
      <c r="AJ19" s="808"/>
      <c r="AK19" s="808"/>
      <c r="AL19" s="808"/>
      <c r="AM19" s="809"/>
    </row>
    <row r="20" spans="1:39" s="283" customFormat="1" ht="59.25" customHeight="1">
      <c r="A20" s="509"/>
      <c r="B20" s="811"/>
      <c r="C20" s="813"/>
      <c r="D20" s="285">
        <v>2011</v>
      </c>
      <c r="E20" s="285">
        <v>2012</v>
      </c>
      <c r="F20" s="285">
        <v>2013</v>
      </c>
      <c r="G20" s="285">
        <v>2014</v>
      </c>
      <c r="H20" s="285">
        <v>2015</v>
      </c>
      <c r="I20" s="285">
        <v>2016</v>
      </c>
      <c r="J20" s="285">
        <v>2017</v>
      </c>
      <c r="K20" s="285">
        <v>2018</v>
      </c>
      <c r="L20" s="285">
        <v>2019</v>
      </c>
      <c r="M20" s="285">
        <v>2020</v>
      </c>
      <c r="N20" s="81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f>'1.  LRAMVA Summary'!F53</f>
        <v>0</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0" t="s">
        <v>211</v>
      </c>
      <c r="C147" s="812" t="s">
        <v>33</v>
      </c>
      <c r="D147" s="284" t="s">
        <v>423</v>
      </c>
      <c r="E147" s="814" t="s">
        <v>209</v>
      </c>
      <c r="F147" s="815"/>
      <c r="G147" s="815"/>
      <c r="H147" s="815"/>
      <c r="I147" s="815"/>
      <c r="J147" s="815"/>
      <c r="K147" s="815"/>
      <c r="L147" s="815"/>
      <c r="M147" s="816"/>
      <c r="N147" s="817" t="s">
        <v>213</v>
      </c>
      <c r="O147" s="284" t="s">
        <v>424</v>
      </c>
      <c r="P147" s="814" t="s">
        <v>212</v>
      </c>
      <c r="Q147" s="815"/>
      <c r="R147" s="815"/>
      <c r="S147" s="815"/>
      <c r="T147" s="815"/>
      <c r="U147" s="815"/>
      <c r="V147" s="815"/>
      <c r="W147" s="815"/>
      <c r="X147" s="816"/>
      <c r="Y147" s="807" t="s">
        <v>244</v>
      </c>
      <c r="Z147" s="808"/>
      <c r="AA147" s="808"/>
      <c r="AB147" s="808"/>
      <c r="AC147" s="808"/>
      <c r="AD147" s="808"/>
      <c r="AE147" s="808"/>
      <c r="AF147" s="808"/>
      <c r="AG147" s="808"/>
      <c r="AH147" s="808"/>
      <c r="AI147" s="808"/>
      <c r="AJ147" s="808"/>
      <c r="AK147" s="808"/>
      <c r="AL147" s="808"/>
      <c r="AM147" s="809"/>
    </row>
    <row r="148" spans="1:39" ht="60.75" customHeight="1">
      <c r="B148" s="811"/>
      <c r="C148" s="813"/>
      <c r="D148" s="285">
        <v>2012</v>
      </c>
      <c r="E148" s="285">
        <v>2013</v>
      </c>
      <c r="F148" s="285">
        <v>2014</v>
      </c>
      <c r="G148" s="285">
        <v>2015</v>
      </c>
      <c r="H148" s="285">
        <v>2016</v>
      </c>
      <c r="I148" s="285">
        <v>2017</v>
      </c>
      <c r="J148" s="285">
        <v>2018</v>
      </c>
      <c r="K148" s="285">
        <v>2019</v>
      </c>
      <c r="L148" s="285">
        <v>2020</v>
      </c>
      <c r="M148" s="285">
        <v>2021</v>
      </c>
      <c r="N148" s="81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f>'1.  LRAMVA Summary'!F53</f>
        <v>0</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6">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0" t="s">
        <v>211</v>
      </c>
      <c r="C276" s="812" t="s">
        <v>33</v>
      </c>
      <c r="D276" s="284" t="s">
        <v>423</v>
      </c>
      <c r="E276" s="814" t="s">
        <v>209</v>
      </c>
      <c r="F276" s="815"/>
      <c r="G276" s="815"/>
      <c r="H276" s="815"/>
      <c r="I276" s="815"/>
      <c r="J276" s="815"/>
      <c r="K276" s="815"/>
      <c r="L276" s="815"/>
      <c r="M276" s="816"/>
      <c r="N276" s="817" t="s">
        <v>213</v>
      </c>
      <c r="O276" s="284" t="s">
        <v>424</v>
      </c>
      <c r="P276" s="814" t="s">
        <v>212</v>
      </c>
      <c r="Q276" s="815"/>
      <c r="R276" s="815"/>
      <c r="S276" s="815"/>
      <c r="T276" s="815"/>
      <c r="U276" s="815"/>
      <c r="V276" s="815"/>
      <c r="W276" s="815"/>
      <c r="X276" s="816"/>
      <c r="Y276" s="807" t="s">
        <v>244</v>
      </c>
      <c r="Z276" s="808"/>
      <c r="AA276" s="808"/>
      <c r="AB276" s="808"/>
      <c r="AC276" s="808"/>
      <c r="AD276" s="808"/>
      <c r="AE276" s="808"/>
      <c r="AF276" s="808"/>
      <c r="AG276" s="808"/>
      <c r="AH276" s="808"/>
      <c r="AI276" s="808"/>
      <c r="AJ276" s="808"/>
      <c r="AK276" s="808"/>
      <c r="AL276" s="808"/>
      <c r="AM276" s="809"/>
    </row>
    <row r="277" spans="1:39" ht="60.75" customHeight="1">
      <c r="B277" s="811"/>
      <c r="C277" s="813"/>
      <c r="D277" s="285">
        <v>2013</v>
      </c>
      <c r="E277" s="285">
        <v>2014</v>
      </c>
      <c r="F277" s="285">
        <v>2015</v>
      </c>
      <c r="G277" s="285">
        <v>2016</v>
      </c>
      <c r="H277" s="285">
        <v>2017</v>
      </c>
      <c r="I277" s="285">
        <v>2018</v>
      </c>
      <c r="J277" s="285">
        <v>2019</v>
      </c>
      <c r="K277" s="285">
        <v>2020</v>
      </c>
      <c r="L277" s="285">
        <v>2021</v>
      </c>
      <c r="M277" s="285">
        <v>2022</v>
      </c>
      <c r="N277" s="81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f>'1.  LRAMVA Summary'!F53</f>
        <v>0</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6">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6">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0" t="s">
        <v>211</v>
      </c>
      <c r="C405" s="812" t="s">
        <v>33</v>
      </c>
      <c r="D405" s="284" t="s">
        <v>423</v>
      </c>
      <c r="E405" s="814" t="s">
        <v>209</v>
      </c>
      <c r="F405" s="815"/>
      <c r="G405" s="815"/>
      <c r="H405" s="815"/>
      <c r="I405" s="815"/>
      <c r="J405" s="815"/>
      <c r="K405" s="815"/>
      <c r="L405" s="815"/>
      <c r="M405" s="816"/>
      <c r="N405" s="817" t="s">
        <v>213</v>
      </c>
      <c r="O405" s="284" t="s">
        <v>424</v>
      </c>
      <c r="P405" s="814" t="s">
        <v>212</v>
      </c>
      <c r="Q405" s="815"/>
      <c r="R405" s="815"/>
      <c r="S405" s="815"/>
      <c r="T405" s="815"/>
      <c r="U405" s="815"/>
      <c r="V405" s="815"/>
      <c r="W405" s="815"/>
      <c r="X405" s="816"/>
      <c r="Y405" s="807" t="s">
        <v>244</v>
      </c>
      <c r="Z405" s="808"/>
      <c r="AA405" s="808"/>
      <c r="AB405" s="808"/>
      <c r="AC405" s="808"/>
      <c r="AD405" s="808"/>
      <c r="AE405" s="808"/>
      <c r="AF405" s="808"/>
      <c r="AG405" s="808"/>
      <c r="AH405" s="808"/>
      <c r="AI405" s="808"/>
      <c r="AJ405" s="808"/>
      <c r="AK405" s="808"/>
      <c r="AL405" s="808"/>
      <c r="AM405" s="809"/>
    </row>
    <row r="406" spans="1:40" ht="45.75" customHeight="1">
      <c r="B406" s="811"/>
      <c r="C406" s="813"/>
      <c r="D406" s="285">
        <v>2014</v>
      </c>
      <c r="E406" s="285">
        <v>2015</v>
      </c>
      <c r="F406" s="285">
        <v>2016</v>
      </c>
      <c r="G406" s="285">
        <v>2017</v>
      </c>
      <c r="H406" s="285">
        <v>2018</v>
      </c>
      <c r="I406" s="285">
        <v>2019</v>
      </c>
      <c r="J406" s="285">
        <v>2020</v>
      </c>
      <c r="K406" s="285">
        <v>2021</v>
      </c>
      <c r="L406" s="285">
        <v>2022</v>
      </c>
      <c r="M406" s="285">
        <v>2023</v>
      </c>
      <c r="N406" s="81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f>'1.  LRAMVA Summary'!F53</f>
        <v>0</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6">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6">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568" zoomScale="90" zoomScaleNormal="90" workbookViewId="0">
      <pane xSplit="2" topLeftCell="C1" activePane="topRight" state="frozen"/>
      <selection pane="topRight" activeCell="AO754" sqref="AO754"/>
    </sheetView>
  </sheetViews>
  <sheetFormatPr defaultColWidth="9.109375" defaultRowHeight="14.4" outlineLevelRow="1" outlineLevelCol="1"/>
  <cols>
    <col min="1" max="1" width="4.5546875" style="522" customWidth="1"/>
    <col min="2" max="2" width="44.109375" style="427" customWidth="1"/>
    <col min="3" max="3" width="13.44140625" style="427" customWidth="1"/>
    <col min="4" max="4" width="17" style="427" customWidth="1"/>
    <col min="5" max="13" width="9.109375" style="427" customWidth="1" outlineLevel="1"/>
    <col min="14" max="14" width="13.5546875" style="427" customWidth="1" outlineLevel="1"/>
    <col min="15" max="15" width="15.6640625" style="427" customWidth="1"/>
    <col min="16" max="24" width="9.109375" style="427" customWidth="1" outlineLevel="1"/>
    <col min="25" max="25" width="16.5546875" style="427" customWidth="1"/>
    <col min="26" max="27" width="15" style="427" customWidth="1"/>
    <col min="28" max="28" width="17.6640625" style="427" customWidth="1"/>
    <col min="29" max="29" width="19.6640625" style="427" customWidth="1"/>
    <col min="30" max="30" width="18.6640625" style="427" customWidth="1"/>
    <col min="31" max="35" width="14.88671875" style="427" customWidth="1"/>
    <col min="36" max="38" width="17.33203125" style="427" customWidth="1"/>
    <col min="39" max="39" width="14.5546875" style="427" customWidth="1"/>
    <col min="40" max="40" width="11.6640625" style="427" customWidth="1"/>
    <col min="41" max="16384" width="9.109375" style="427"/>
  </cols>
  <sheetData>
    <row r="13" spans="2:39" ht="15" thickBot="1"/>
    <row r="14" spans="2:39" ht="26.25" customHeight="1" thickBot="1">
      <c r="B14" s="820"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0"/>
      <c r="C16" s="802" t="s">
        <v>554</v>
      </c>
      <c r="D16" s="80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0" t="s">
        <v>507</v>
      </c>
      <c r="C18" s="819" t="s">
        <v>703</v>
      </c>
      <c r="D18" s="819"/>
      <c r="E18" s="819"/>
      <c r="F18" s="819"/>
      <c r="G18" s="819"/>
      <c r="H18" s="819"/>
      <c r="I18" s="819"/>
      <c r="J18" s="819"/>
      <c r="K18" s="819"/>
      <c r="L18" s="819"/>
      <c r="M18" s="819"/>
      <c r="N18" s="819"/>
      <c r="O18" s="819"/>
      <c r="P18" s="819"/>
      <c r="Q18" s="819"/>
      <c r="R18" s="819"/>
      <c r="S18" s="819"/>
      <c r="T18" s="819"/>
      <c r="U18" s="819"/>
      <c r="V18" s="819"/>
      <c r="W18" s="819"/>
      <c r="X18" s="819"/>
      <c r="Y18" s="606"/>
      <c r="Z18" s="606"/>
      <c r="AA18" s="606"/>
      <c r="AB18" s="606"/>
      <c r="AC18" s="606"/>
      <c r="AD18" s="606"/>
      <c r="AE18" s="270"/>
      <c r="AF18" s="265"/>
      <c r="AG18" s="265"/>
      <c r="AH18" s="265"/>
      <c r="AI18" s="265"/>
      <c r="AJ18" s="265"/>
      <c r="AK18" s="265"/>
      <c r="AL18" s="265"/>
      <c r="AM18" s="265"/>
    </row>
    <row r="19" spans="2:39" ht="45.75" customHeight="1">
      <c r="B19" s="820"/>
      <c r="C19" s="819" t="s">
        <v>582</v>
      </c>
      <c r="D19" s="819"/>
      <c r="E19" s="819"/>
      <c r="F19" s="819"/>
      <c r="G19" s="819"/>
      <c r="H19" s="819"/>
      <c r="I19" s="819"/>
      <c r="J19" s="819"/>
      <c r="K19" s="819"/>
      <c r="L19" s="819"/>
      <c r="M19" s="819"/>
      <c r="N19" s="819"/>
      <c r="O19" s="819"/>
      <c r="P19" s="819"/>
      <c r="Q19" s="819"/>
      <c r="R19" s="819"/>
      <c r="S19" s="819"/>
      <c r="T19" s="819"/>
      <c r="U19" s="819"/>
      <c r="V19" s="819"/>
      <c r="W19" s="819"/>
      <c r="X19" s="819"/>
      <c r="Y19" s="606"/>
      <c r="Z19" s="606"/>
      <c r="AA19" s="606"/>
      <c r="AB19" s="606"/>
      <c r="AC19" s="606"/>
      <c r="AD19" s="606"/>
      <c r="AE19" s="270"/>
      <c r="AF19" s="265"/>
      <c r="AG19" s="265"/>
      <c r="AH19" s="265"/>
      <c r="AI19" s="265"/>
      <c r="AJ19" s="265"/>
      <c r="AK19" s="265"/>
      <c r="AL19" s="265"/>
      <c r="AM19" s="265"/>
    </row>
    <row r="20" spans="2:39" ht="62.25" customHeight="1">
      <c r="B20" s="273"/>
      <c r="C20" s="819" t="s">
        <v>580</v>
      </c>
      <c r="D20" s="819"/>
      <c r="E20" s="819"/>
      <c r="F20" s="819"/>
      <c r="G20" s="819"/>
      <c r="H20" s="819"/>
      <c r="I20" s="819"/>
      <c r="J20" s="819"/>
      <c r="K20" s="819"/>
      <c r="L20" s="819"/>
      <c r="M20" s="819"/>
      <c r="N20" s="819"/>
      <c r="O20" s="819"/>
      <c r="P20" s="819"/>
      <c r="Q20" s="819"/>
      <c r="R20" s="819"/>
      <c r="S20" s="819"/>
      <c r="T20" s="819"/>
      <c r="U20" s="819"/>
      <c r="V20" s="819"/>
      <c r="W20" s="819"/>
      <c r="X20" s="819"/>
      <c r="Y20" s="606"/>
      <c r="Z20" s="606"/>
      <c r="AA20" s="606"/>
      <c r="AB20" s="606"/>
      <c r="AC20" s="606"/>
      <c r="AD20" s="606"/>
      <c r="AE20" s="428"/>
      <c r="AF20" s="265"/>
      <c r="AG20" s="265"/>
      <c r="AH20" s="265"/>
      <c r="AI20" s="265"/>
      <c r="AJ20" s="265"/>
      <c r="AK20" s="265"/>
      <c r="AL20" s="265"/>
      <c r="AM20" s="265"/>
    </row>
    <row r="21" spans="2:39" ht="37.5" customHeight="1">
      <c r="B21" s="273"/>
      <c r="C21" s="819" t="s">
        <v>646</v>
      </c>
      <c r="D21" s="819"/>
      <c r="E21" s="819"/>
      <c r="F21" s="819"/>
      <c r="G21" s="819"/>
      <c r="H21" s="819"/>
      <c r="I21" s="819"/>
      <c r="J21" s="819"/>
      <c r="K21" s="819"/>
      <c r="L21" s="819"/>
      <c r="M21" s="819"/>
      <c r="N21" s="819"/>
      <c r="O21" s="819"/>
      <c r="P21" s="819"/>
      <c r="Q21" s="819"/>
      <c r="R21" s="819"/>
      <c r="S21" s="819"/>
      <c r="T21" s="819"/>
      <c r="U21" s="819"/>
      <c r="V21" s="819"/>
      <c r="W21" s="819"/>
      <c r="X21" s="819"/>
      <c r="Y21" s="606"/>
      <c r="Z21" s="606"/>
      <c r="AA21" s="606"/>
      <c r="AB21" s="606"/>
      <c r="AC21" s="606"/>
      <c r="AD21" s="606"/>
      <c r="AE21" s="276"/>
      <c r="AF21" s="265"/>
      <c r="AG21" s="265"/>
      <c r="AH21" s="265"/>
      <c r="AI21" s="265"/>
      <c r="AJ21" s="265"/>
      <c r="AK21" s="265"/>
      <c r="AL21" s="265"/>
      <c r="AM21" s="265"/>
    </row>
    <row r="22" spans="2:39" ht="54.75" customHeight="1">
      <c r="B22" s="273"/>
      <c r="C22" s="819" t="s">
        <v>630</v>
      </c>
      <c r="D22" s="819"/>
      <c r="E22" s="819"/>
      <c r="F22" s="819"/>
      <c r="G22" s="819"/>
      <c r="H22" s="819"/>
      <c r="I22" s="819"/>
      <c r="J22" s="819"/>
      <c r="K22" s="819"/>
      <c r="L22" s="819"/>
      <c r="M22" s="819"/>
      <c r="N22" s="819"/>
      <c r="O22" s="819"/>
      <c r="P22" s="819"/>
      <c r="Q22" s="819"/>
      <c r="R22" s="819"/>
      <c r="S22" s="819"/>
      <c r="T22" s="819"/>
      <c r="U22" s="819"/>
      <c r="V22" s="819"/>
      <c r="W22" s="819"/>
      <c r="X22" s="819"/>
      <c r="Y22" s="606"/>
      <c r="Z22" s="606"/>
      <c r="AA22" s="606"/>
      <c r="AB22" s="606"/>
      <c r="AC22" s="606"/>
      <c r="AD22" s="606"/>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20"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20"/>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0" t="s">
        <v>211</v>
      </c>
      <c r="C34" s="812" t="s">
        <v>33</v>
      </c>
      <c r="D34" s="284" t="s">
        <v>423</v>
      </c>
      <c r="E34" s="814" t="s">
        <v>209</v>
      </c>
      <c r="F34" s="815"/>
      <c r="G34" s="815"/>
      <c r="H34" s="815"/>
      <c r="I34" s="815"/>
      <c r="J34" s="815"/>
      <c r="K34" s="815"/>
      <c r="L34" s="815"/>
      <c r="M34" s="816"/>
      <c r="N34" s="817" t="s">
        <v>213</v>
      </c>
      <c r="O34" s="284" t="s">
        <v>424</v>
      </c>
      <c r="P34" s="814" t="s">
        <v>212</v>
      </c>
      <c r="Q34" s="815"/>
      <c r="R34" s="815"/>
      <c r="S34" s="815"/>
      <c r="T34" s="815"/>
      <c r="U34" s="815"/>
      <c r="V34" s="815"/>
      <c r="W34" s="815"/>
      <c r="X34" s="816"/>
      <c r="Y34" s="807" t="s">
        <v>244</v>
      </c>
      <c r="Z34" s="808"/>
      <c r="AA34" s="808"/>
      <c r="AB34" s="808"/>
      <c r="AC34" s="808"/>
      <c r="AD34" s="808"/>
      <c r="AE34" s="808"/>
      <c r="AF34" s="808"/>
      <c r="AG34" s="808"/>
      <c r="AH34" s="808"/>
      <c r="AI34" s="808"/>
      <c r="AJ34" s="808"/>
      <c r="AK34" s="808"/>
      <c r="AL34" s="808"/>
      <c r="AM34" s="809"/>
    </row>
    <row r="35" spans="1:39" ht="65.25" customHeight="1">
      <c r="B35" s="811"/>
      <c r="C35" s="813"/>
      <c r="D35" s="285">
        <v>2015</v>
      </c>
      <c r="E35" s="285">
        <v>2016</v>
      </c>
      <c r="F35" s="285">
        <v>2017</v>
      </c>
      <c r="G35" s="285">
        <v>2018</v>
      </c>
      <c r="H35" s="285">
        <v>2019</v>
      </c>
      <c r="I35" s="285">
        <v>2020</v>
      </c>
      <c r="J35" s="285">
        <v>2021</v>
      </c>
      <c r="K35" s="285">
        <v>2022</v>
      </c>
      <c r="L35" s="285">
        <v>2023</v>
      </c>
      <c r="M35" s="429">
        <v>2024</v>
      </c>
      <c r="N35" s="81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f>'1.  LRAMVA Summary'!F53</f>
        <v>0</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ht="15" outlineLevel="1">
      <c r="B39" s="294" t="s">
        <v>268</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ht="15" outlineLevel="1">
      <c r="B42" s="294" t="s">
        <v>268</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ht="15"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689</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ht="15"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ht="15" outlineLevel="1">
      <c r="B58" s="294" t="s">
        <v>268</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ht="15"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6"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272</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6">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6">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6">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599</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0" t="s">
        <v>211</v>
      </c>
      <c r="C217" s="812" t="s">
        <v>33</v>
      </c>
      <c r="D217" s="284" t="s">
        <v>423</v>
      </c>
      <c r="E217" s="814" t="s">
        <v>209</v>
      </c>
      <c r="F217" s="815"/>
      <c r="G217" s="815"/>
      <c r="H217" s="815"/>
      <c r="I217" s="815"/>
      <c r="J217" s="815"/>
      <c r="K217" s="815"/>
      <c r="L217" s="815"/>
      <c r="M217" s="816"/>
      <c r="N217" s="817" t="s">
        <v>213</v>
      </c>
      <c r="O217" s="284" t="s">
        <v>424</v>
      </c>
      <c r="P217" s="814" t="s">
        <v>212</v>
      </c>
      <c r="Q217" s="815"/>
      <c r="R217" s="815"/>
      <c r="S217" s="815"/>
      <c r="T217" s="815"/>
      <c r="U217" s="815"/>
      <c r="V217" s="815"/>
      <c r="W217" s="815"/>
      <c r="X217" s="816"/>
      <c r="Y217" s="807" t="s">
        <v>244</v>
      </c>
      <c r="Z217" s="808"/>
      <c r="AA217" s="808"/>
      <c r="AB217" s="808"/>
      <c r="AC217" s="808"/>
      <c r="AD217" s="808"/>
      <c r="AE217" s="808"/>
      <c r="AF217" s="808"/>
      <c r="AG217" s="808"/>
      <c r="AH217" s="808"/>
      <c r="AI217" s="808"/>
      <c r="AJ217" s="808"/>
      <c r="AK217" s="808"/>
      <c r="AL217" s="808"/>
      <c r="AM217" s="809"/>
    </row>
    <row r="218" spans="1:39" ht="60.75" customHeight="1">
      <c r="B218" s="811"/>
      <c r="C218" s="813"/>
      <c r="D218" s="285">
        <v>2016</v>
      </c>
      <c r="E218" s="285">
        <v>2017</v>
      </c>
      <c r="F218" s="285">
        <v>2018</v>
      </c>
      <c r="G218" s="285">
        <v>2019</v>
      </c>
      <c r="H218" s="285">
        <v>2020</v>
      </c>
      <c r="I218" s="285">
        <v>2021</v>
      </c>
      <c r="J218" s="285">
        <v>2022</v>
      </c>
      <c r="K218" s="285">
        <v>2023</v>
      </c>
      <c r="L218" s="285">
        <v>2024</v>
      </c>
      <c r="M218" s="285">
        <v>2025</v>
      </c>
      <c r="N218" s="81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f>'1.  LRAMVA Summary'!F53</f>
        <v>0</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689</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6"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ht="15"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ht="15"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275</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ht="15">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ht="15">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6">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6">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6">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599</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0" t="s">
        <v>211</v>
      </c>
      <c r="C400" s="812" t="s">
        <v>33</v>
      </c>
      <c r="D400" s="284" t="s">
        <v>423</v>
      </c>
      <c r="E400" s="814" t="s">
        <v>209</v>
      </c>
      <c r="F400" s="815"/>
      <c r="G400" s="815"/>
      <c r="H400" s="815"/>
      <c r="I400" s="815"/>
      <c r="J400" s="815"/>
      <c r="K400" s="815"/>
      <c r="L400" s="815"/>
      <c r="M400" s="816"/>
      <c r="N400" s="817" t="s">
        <v>213</v>
      </c>
      <c r="O400" s="284" t="s">
        <v>424</v>
      </c>
      <c r="P400" s="814" t="s">
        <v>212</v>
      </c>
      <c r="Q400" s="815"/>
      <c r="R400" s="815"/>
      <c r="S400" s="815"/>
      <c r="T400" s="815"/>
      <c r="U400" s="815"/>
      <c r="V400" s="815"/>
      <c r="W400" s="815"/>
      <c r="X400" s="816"/>
      <c r="Y400" s="807" t="s">
        <v>244</v>
      </c>
      <c r="Z400" s="808"/>
      <c r="AA400" s="808"/>
      <c r="AB400" s="808"/>
      <c r="AC400" s="808"/>
      <c r="AD400" s="808"/>
      <c r="AE400" s="808"/>
      <c r="AF400" s="808"/>
      <c r="AG400" s="808"/>
      <c r="AH400" s="808"/>
      <c r="AI400" s="808"/>
      <c r="AJ400" s="808"/>
      <c r="AK400" s="808"/>
      <c r="AL400" s="808"/>
      <c r="AM400" s="809"/>
    </row>
    <row r="401" spans="1:39" ht="61.5" customHeight="1">
      <c r="B401" s="811"/>
      <c r="C401" s="813"/>
      <c r="D401" s="285">
        <v>2017</v>
      </c>
      <c r="E401" s="285">
        <v>2018</v>
      </c>
      <c r="F401" s="285">
        <v>2019</v>
      </c>
      <c r="G401" s="285">
        <v>2020</v>
      </c>
      <c r="H401" s="285">
        <v>2021</v>
      </c>
      <c r="I401" s="285">
        <v>2022</v>
      </c>
      <c r="J401" s="285">
        <v>2023</v>
      </c>
      <c r="K401" s="285">
        <v>2024</v>
      </c>
      <c r="L401" s="285">
        <v>2025</v>
      </c>
      <c r="M401" s="285">
        <v>2026</v>
      </c>
      <c r="N401" s="81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
      </c>
      <c r="AB401" s="285" t="str">
        <f>'1.  LRAMVA Summary'!G52</f>
        <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f>'1.  LRAMVA Summary'!F53</f>
        <v>0</v>
      </c>
      <c r="AB402" s="291">
        <f>'1.  LRAMVA Summary'!G53</f>
        <v>0</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689</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6"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ht="15"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ht="15"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ht="15"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6"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ht="15"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ht="15"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6"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6"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7" t="s">
        <v>293</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6">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ht="15">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ht="15">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ht="15">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ht="15">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ht="15">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ht="15">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6">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6">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6">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599</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6">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0" t="s">
        <v>211</v>
      </c>
      <c r="C583" s="812" t="s">
        <v>33</v>
      </c>
      <c r="D583" s="284" t="s">
        <v>423</v>
      </c>
      <c r="E583" s="814" t="s">
        <v>209</v>
      </c>
      <c r="F583" s="815"/>
      <c r="G583" s="815"/>
      <c r="H583" s="815"/>
      <c r="I583" s="815"/>
      <c r="J583" s="815"/>
      <c r="K583" s="815"/>
      <c r="L583" s="815"/>
      <c r="M583" s="816"/>
      <c r="N583" s="817" t="s">
        <v>213</v>
      </c>
      <c r="O583" s="284" t="s">
        <v>424</v>
      </c>
      <c r="P583" s="814" t="s">
        <v>212</v>
      </c>
      <c r="Q583" s="815"/>
      <c r="R583" s="815"/>
      <c r="S583" s="815"/>
      <c r="T583" s="815"/>
      <c r="U583" s="815"/>
      <c r="V583" s="815"/>
      <c r="W583" s="815"/>
      <c r="X583" s="816"/>
      <c r="Y583" s="807" t="s">
        <v>244</v>
      </c>
      <c r="Z583" s="808"/>
      <c r="AA583" s="808"/>
      <c r="AB583" s="808"/>
      <c r="AC583" s="808"/>
      <c r="AD583" s="808"/>
      <c r="AE583" s="808"/>
      <c r="AF583" s="808"/>
      <c r="AG583" s="808"/>
      <c r="AH583" s="808"/>
      <c r="AI583" s="808"/>
      <c r="AJ583" s="808"/>
      <c r="AK583" s="808"/>
      <c r="AL583" s="808"/>
      <c r="AM583" s="809"/>
    </row>
    <row r="584" spans="1:39" ht="68.25" customHeight="1">
      <c r="B584" s="811"/>
      <c r="C584" s="813"/>
      <c r="D584" s="285">
        <v>2018</v>
      </c>
      <c r="E584" s="285">
        <v>2019</v>
      </c>
      <c r="F584" s="285">
        <v>2020</v>
      </c>
      <c r="G584" s="285">
        <v>2021</v>
      </c>
      <c r="H584" s="285">
        <v>2022</v>
      </c>
      <c r="I584" s="285">
        <v>2023</v>
      </c>
      <c r="J584" s="285">
        <v>2024</v>
      </c>
      <c r="K584" s="285">
        <v>2025</v>
      </c>
      <c r="L584" s="285">
        <v>2026</v>
      </c>
      <c r="M584" s="285">
        <v>2027</v>
      </c>
      <c r="N584" s="81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
      </c>
      <c r="AB584" s="285" t="str">
        <f>'1.  LRAMVA Summary'!G52</f>
        <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f>'1.  LRAMVA Summary'!F53</f>
        <v>0</v>
      </c>
      <c r="AB585" s="291">
        <f>'1.  LRAMVA Summary'!G53</f>
        <v>0</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6"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6"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689</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6"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6"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6"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6"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6"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6"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6"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6"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6"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6"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6"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6">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6">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ht="15">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ht="15">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ht="15">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ht="15">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ht="15">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ht="15">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ht="15">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6">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6">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6">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599</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6">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0" t="s">
        <v>211</v>
      </c>
      <c r="C766" s="812" t="s">
        <v>33</v>
      </c>
      <c r="D766" s="284" t="s">
        <v>423</v>
      </c>
      <c r="E766" s="814" t="s">
        <v>209</v>
      </c>
      <c r="F766" s="815"/>
      <c r="G766" s="815"/>
      <c r="H766" s="815"/>
      <c r="I766" s="815"/>
      <c r="J766" s="815"/>
      <c r="K766" s="815"/>
      <c r="L766" s="815"/>
      <c r="M766" s="816"/>
      <c r="N766" s="817" t="s">
        <v>213</v>
      </c>
      <c r="O766" s="284" t="s">
        <v>424</v>
      </c>
      <c r="P766" s="814" t="s">
        <v>212</v>
      </c>
      <c r="Q766" s="815"/>
      <c r="R766" s="815"/>
      <c r="S766" s="815"/>
      <c r="T766" s="815"/>
      <c r="U766" s="815"/>
      <c r="V766" s="815"/>
      <c r="W766" s="815"/>
      <c r="X766" s="816"/>
      <c r="Y766" s="807" t="s">
        <v>244</v>
      </c>
      <c r="Z766" s="808"/>
      <c r="AA766" s="808"/>
      <c r="AB766" s="808"/>
      <c r="AC766" s="808"/>
      <c r="AD766" s="808"/>
      <c r="AE766" s="808"/>
      <c r="AF766" s="808"/>
      <c r="AG766" s="808"/>
      <c r="AH766" s="808"/>
      <c r="AI766" s="808"/>
      <c r="AJ766" s="808"/>
      <c r="AK766" s="808"/>
      <c r="AL766" s="808"/>
      <c r="AM766" s="809"/>
    </row>
    <row r="767" spans="1:40" ht="65.25" customHeight="1">
      <c r="B767" s="811"/>
      <c r="C767" s="813"/>
      <c r="D767" s="285">
        <v>2019</v>
      </c>
      <c r="E767" s="285">
        <v>2020</v>
      </c>
      <c r="F767" s="285">
        <v>2021</v>
      </c>
      <c r="G767" s="285">
        <v>2022</v>
      </c>
      <c r="H767" s="285">
        <v>2023</v>
      </c>
      <c r="I767" s="285">
        <v>2024</v>
      </c>
      <c r="J767" s="285">
        <v>2025</v>
      </c>
      <c r="K767" s="285">
        <v>2026</v>
      </c>
      <c r="L767" s="285">
        <v>2027</v>
      </c>
      <c r="M767" s="285">
        <v>2028</v>
      </c>
      <c r="N767" s="81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
      </c>
      <c r="AB767" s="285" t="str">
        <f>'1.  LRAMVA Summary'!G52</f>
        <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f>'1.  LRAMVA Summary'!F53</f>
        <v>0</v>
      </c>
      <c r="AB768" s="291">
        <f>'1.  LRAMVA Summary'!G53</f>
        <v>0</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hidden="1"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hidden="1"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6"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hidden="1"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6"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hidden="1"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hidden="1" outlineLevel="1">
      <c r="A779" s="532">
        <v>4</v>
      </c>
      <c r="B779" s="520" t="s">
        <v>689</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hidden="1"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6" hidden="1"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hidden="1"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hidden="1"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hidden="1"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hidden="1"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hidden="1"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6"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hidden="1"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hidden="1"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hidden="1"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6"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hidden="1"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6" hidden="1"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hidden="1"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hidden="1"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hidden="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hidden="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6" hidden="1"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hidden="1"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hidden="1"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hidden="1"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hidden="1"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6"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6" hidden="1"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6" hidden="1"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hidden="1"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hidden="1"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hidden="1"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hidden="1"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6" hidden="1"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hidden="1"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hidden="1"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hidden="1"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hidden="1"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hidden="1"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hidden="1"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hidden="1"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hidden="1"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6" hidden="1"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hidden="1"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hidden="1"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hidden="1"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6" hidden="1"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hidden="1"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hidden="1"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hidden="1"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hidden="1"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hidden="1"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hidden="1"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hidden="1"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hidden="1"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hidden="1"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hidden="1"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hidden="1"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hidden="1"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hidden="1"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hidden="1"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ollapsed="1">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6">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ht="15">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ht="15">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ht="15">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ht="15">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ht="15">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ht="15">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ht="15">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ht="15">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6">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6">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6">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599</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6">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0" t="s">
        <v>211</v>
      </c>
      <c r="C949" s="812" t="s">
        <v>33</v>
      </c>
      <c r="D949" s="284" t="s">
        <v>423</v>
      </c>
      <c r="E949" s="814" t="s">
        <v>209</v>
      </c>
      <c r="F949" s="815"/>
      <c r="G949" s="815"/>
      <c r="H949" s="815"/>
      <c r="I949" s="815"/>
      <c r="J949" s="815"/>
      <c r="K949" s="815"/>
      <c r="L949" s="815"/>
      <c r="M949" s="816"/>
      <c r="N949" s="817" t="s">
        <v>213</v>
      </c>
      <c r="O949" s="284" t="s">
        <v>424</v>
      </c>
      <c r="P949" s="814" t="s">
        <v>212</v>
      </c>
      <c r="Q949" s="815"/>
      <c r="R949" s="815"/>
      <c r="S949" s="815"/>
      <c r="T949" s="815"/>
      <c r="U949" s="815"/>
      <c r="V949" s="815"/>
      <c r="W949" s="815"/>
      <c r="X949" s="816"/>
      <c r="Y949" s="807" t="s">
        <v>244</v>
      </c>
      <c r="Z949" s="808"/>
      <c r="AA949" s="808"/>
      <c r="AB949" s="808"/>
      <c r="AC949" s="808"/>
      <c r="AD949" s="808"/>
      <c r="AE949" s="808"/>
      <c r="AF949" s="808"/>
      <c r="AG949" s="808"/>
      <c r="AH949" s="808"/>
      <c r="AI949" s="808"/>
      <c r="AJ949" s="808"/>
      <c r="AK949" s="808"/>
      <c r="AL949" s="808"/>
      <c r="AM949" s="809"/>
    </row>
    <row r="950" spans="1:39" ht="65.25" customHeight="1">
      <c r="B950" s="811"/>
      <c r="C950" s="813"/>
      <c r="D950" s="285">
        <v>2020</v>
      </c>
      <c r="E950" s="285">
        <v>2021</v>
      </c>
      <c r="F950" s="285">
        <v>2022</v>
      </c>
      <c r="G950" s="285">
        <v>2023</v>
      </c>
      <c r="H950" s="285">
        <v>2024</v>
      </c>
      <c r="I950" s="285">
        <v>2025</v>
      </c>
      <c r="J950" s="285">
        <v>2026</v>
      </c>
      <c r="K950" s="285">
        <v>2027</v>
      </c>
      <c r="L950" s="285">
        <v>2028</v>
      </c>
      <c r="M950" s="285">
        <v>2029</v>
      </c>
      <c r="N950" s="81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
      </c>
      <c r="AB950" s="285" t="str">
        <f>'1.  LRAMVA Summary'!G52</f>
        <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f>'1.  LRAMVA Summary'!F53</f>
        <v>0</v>
      </c>
      <c r="AB951" s="291">
        <f>'1.  LRAMVA Summary'!G53</f>
        <v>0</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689</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6"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6"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6"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6"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6"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6"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6">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ht="15">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ht="15">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ht="15">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ht="15">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ht="15">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ht="15">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ht="15">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ht="15">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ht="15">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6">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6">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6">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599</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33" zoomScale="90" zoomScaleNormal="90" workbookViewId="0">
      <selection activeCell="C139" sqref="C139"/>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22" t="s">
        <v>676</v>
      </c>
      <c r="D8" s="822"/>
      <c r="E8" s="822"/>
      <c r="F8" s="822"/>
      <c r="G8" s="822"/>
      <c r="H8" s="822"/>
      <c r="I8" s="822"/>
      <c r="J8" s="822"/>
      <c r="K8" s="822"/>
      <c r="L8" s="822"/>
      <c r="M8" s="822"/>
      <c r="N8" s="822"/>
      <c r="O8" s="822"/>
      <c r="P8" s="822"/>
      <c r="Q8" s="822"/>
      <c r="R8" s="822"/>
      <c r="S8" s="822"/>
      <c r="T8" s="105"/>
      <c r="U8" s="105"/>
      <c r="V8" s="105"/>
      <c r="W8" s="105"/>
    </row>
    <row r="9" spans="1:28" s="9" customFormat="1" ht="46.95" customHeight="1">
      <c r="B9" s="55"/>
      <c r="C9" s="784" t="s">
        <v>687</v>
      </c>
      <c r="D9" s="784"/>
      <c r="E9" s="784"/>
      <c r="F9" s="784"/>
      <c r="G9" s="784"/>
      <c r="H9" s="784"/>
      <c r="I9" s="784"/>
      <c r="J9" s="784"/>
      <c r="K9" s="784"/>
      <c r="L9" s="784"/>
      <c r="M9" s="784"/>
      <c r="N9" s="784"/>
      <c r="O9" s="784"/>
      <c r="P9" s="784"/>
      <c r="Q9" s="784"/>
      <c r="R9" s="784"/>
      <c r="S9" s="784"/>
      <c r="T9" s="105"/>
      <c r="U9" s="105"/>
      <c r="V9" s="105"/>
      <c r="W9" s="105"/>
    </row>
    <row r="10" spans="1:28" s="9" customFormat="1" ht="37.950000000000003" customHeight="1">
      <c r="B10" s="88"/>
      <c r="C10" s="805" t="s">
        <v>688</v>
      </c>
      <c r="D10" s="784"/>
      <c r="E10" s="784"/>
      <c r="F10" s="784"/>
      <c r="G10" s="784"/>
      <c r="H10" s="784"/>
      <c r="I10" s="784"/>
      <c r="J10" s="784"/>
      <c r="K10" s="784"/>
      <c r="L10" s="784"/>
      <c r="M10" s="784"/>
      <c r="N10" s="784"/>
      <c r="O10" s="784"/>
      <c r="P10" s="784"/>
      <c r="Q10" s="784"/>
      <c r="R10" s="784"/>
      <c r="S10" s="784"/>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1" t="s">
        <v>235</v>
      </c>
      <c r="C12" s="821"/>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6">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468</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 thickBot="1">
      <c r="B132" s="66"/>
      <c r="E132" s="216" t="s">
        <v>469</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 thickBot="1">
      <c r="B147" s="66"/>
      <c r="E147" s="216" t="s">
        <v>470</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471</v>
      </c>
      <c r="F162" s="216"/>
      <c r="G162" s="217"/>
      <c r="H162" s="218"/>
      <c r="I162" s="219">
        <f>SUM(I149:I161)</f>
        <v>0</v>
      </c>
      <c r="J162" s="219">
        <f>SUM(J149:J161)</f>
        <v>0</v>
      </c>
      <c r="K162" s="219">
        <f t="shared" ref="K162:O162" si="93">SUM(K149:K161)</f>
        <v>0</v>
      </c>
      <c r="L162" s="219">
        <f t="shared" si="93"/>
        <v>0</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0</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529</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zoomScale="90" zoomScaleNormal="90" workbookViewId="0">
      <selection activeCell="G14" sqref="G14"/>
    </sheetView>
  </sheetViews>
  <sheetFormatPr defaultColWidth="9.109375" defaultRowHeight="14.4" outlineLevelRow="1"/>
  <cols>
    <col min="1" max="1" width="5.88671875" style="12" customWidth="1"/>
    <col min="2" max="2" width="24.33203125" style="12" customWidth="1"/>
    <col min="3" max="3" width="11.44140625" style="12" customWidth="1"/>
    <col min="4" max="4" width="37.6640625" style="12" customWidth="1"/>
    <col min="5" max="5" width="35.109375" style="12" bestFit="1" customWidth="1"/>
    <col min="6" max="6" width="26.6640625" style="12" customWidth="1"/>
    <col min="7" max="7" width="17" style="12" customWidth="1"/>
    <col min="8" max="8" width="19.44140625" style="12" customWidth="1"/>
    <col min="9" max="10" width="23" style="635"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620</v>
      </c>
      <c r="C17" s="90"/>
      <c r="D17" s="611" t="s">
        <v>598</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633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632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634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644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6">
      <c r="B23" s="182" t="s">
        <v>603</v>
      </c>
      <c r="H23" s="10"/>
      <c r="I23" s="10"/>
      <c r="J23" s="10"/>
    </row>
    <row r="24" spans="2:73" s="670" customFormat="1" ht="21" customHeight="1">
      <c r="B24" s="702" t="s">
        <v>607</v>
      </c>
      <c r="C24" s="823" t="s">
        <v>608</v>
      </c>
      <c r="D24" s="823"/>
      <c r="E24" s="823"/>
      <c r="F24" s="823"/>
      <c r="G24" s="823"/>
      <c r="H24" s="678" t="s">
        <v>605</v>
      </c>
      <c r="I24" s="678" t="s">
        <v>604</v>
      </c>
      <c r="J24" s="678" t="s">
        <v>606</v>
      </c>
      <c r="K24" s="669"/>
      <c r="L24" s="670" t="s">
        <v>608</v>
      </c>
      <c r="AQ24" s="670" t="s">
        <v>608</v>
      </c>
      <c r="BU24" s="669"/>
    </row>
    <row r="25" spans="2:73" s="250" customFormat="1" ht="49.5" customHeight="1">
      <c r="B25" s="245" t="s">
        <v>474</v>
      </c>
      <c r="C25" s="245" t="s">
        <v>211</v>
      </c>
      <c r="D25" s="628" t="s">
        <v>475</v>
      </c>
      <c r="E25" s="245" t="s">
        <v>208</v>
      </c>
      <c r="F25" s="245" t="s">
        <v>476</v>
      </c>
      <c r="G25" s="245" t="s">
        <v>477</v>
      </c>
      <c r="H25" s="628" t="s">
        <v>478</v>
      </c>
      <c r="I25" s="636" t="s">
        <v>596</v>
      </c>
      <c r="J25" s="643" t="s">
        <v>597</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6">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6">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6">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6">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6">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6">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6">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6">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6">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6">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6">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6">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6">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6">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6">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6">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6">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6">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6">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6">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6">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6">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6">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6">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6">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6">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6">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6">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6">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6">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6">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6">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6">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6">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6">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6">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6">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6">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6">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6">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6">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6">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6">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6">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6">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6">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6">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6">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6">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6">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B47" sqref="B47"/>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7773437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77734375" style="12" customWidth="1"/>
    <col min="17" max="16384" width="9.109375" style="12"/>
  </cols>
  <sheetData>
    <row r="12" spans="1:17" ht="24" customHeight="1" thickBot="1"/>
    <row r="13" spans="1:17" s="9" customFormat="1" ht="23.4"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6">
      <c r="B15" s="588" t="s">
        <v>507</v>
      </c>
    </row>
    <row r="16" spans="1:17" ht="15.6">
      <c r="B16" s="588"/>
    </row>
    <row r="17" spans="2:21" s="668" customFormat="1" ht="20.399999999999999" customHeight="1">
      <c r="B17" s="666" t="s">
        <v>677</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5" t="s">
        <v>731</v>
      </c>
      <c r="C18" s="825"/>
      <c r="D18" s="825"/>
      <c r="E18" s="825"/>
      <c r="F18" s="825"/>
      <c r="G18" s="825"/>
      <c r="H18" s="825"/>
      <c r="I18" s="825"/>
      <c r="J18" s="825"/>
      <c r="K18" s="825"/>
      <c r="L18" s="825"/>
      <c r="M18" s="825"/>
      <c r="N18" s="825"/>
      <c r="O18" s="825"/>
      <c r="P18" s="825"/>
      <c r="Q18" s="825"/>
      <c r="R18" s="825"/>
      <c r="S18" s="825"/>
      <c r="T18" s="825"/>
      <c r="U18" s="825"/>
    </row>
    <row r="21" spans="2:21" ht="21">
      <c r="B21" s="744" t="s">
        <v>715</v>
      </c>
    </row>
    <row r="23" spans="2:21" ht="21">
      <c r="B23" s="744" t="s">
        <v>716</v>
      </c>
      <c r="C23" s="745"/>
      <c r="E23" s="745"/>
      <c r="F23" s="745"/>
      <c r="H23" s="744" t="s">
        <v>717</v>
      </c>
    </row>
    <row r="24" spans="2:21" ht="18.600000000000001" customHeight="1">
      <c r="B24" s="824" t="s">
        <v>693</v>
      </c>
      <c r="C24" s="824"/>
      <c r="D24" s="824"/>
      <c r="E24" s="824"/>
      <c r="F24" s="824"/>
      <c r="H24" s="12" t="s">
        <v>701</v>
      </c>
      <c r="M24" s="12" t="s">
        <v>702</v>
      </c>
    </row>
    <row r="25" spans="2:21" ht="43.2">
      <c r="B25" s="741" t="s">
        <v>62</v>
      </c>
      <c r="C25" s="741" t="s">
        <v>694</v>
      </c>
      <c r="D25" s="741" t="s">
        <v>695</v>
      </c>
      <c r="E25" s="741" t="s">
        <v>697</v>
      </c>
      <c r="F25" s="741" t="s">
        <v>696</v>
      </c>
      <c r="H25" s="741" t="s">
        <v>698</v>
      </c>
      <c r="I25" s="741" t="s">
        <v>699</v>
      </c>
      <c r="J25" s="741" t="s">
        <v>700</v>
      </c>
      <c r="K25" s="741" t="s">
        <v>694</v>
      </c>
      <c r="M25" s="741" t="s">
        <v>698</v>
      </c>
      <c r="N25" s="741" t="s">
        <v>699</v>
      </c>
      <c r="O25" s="741" t="s">
        <v>700</v>
      </c>
      <c r="P25" s="741" t="s">
        <v>694</v>
      </c>
    </row>
    <row r="26" spans="2:21" ht="15.6">
      <c r="B26" s="748"/>
      <c r="C26" s="748" t="s">
        <v>705</v>
      </c>
      <c r="D26" s="748" t="s">
        <v>706</v>
      </c>
      <c r="E26" s="748" t="s">
        <v>707</v>
      </c>
      <c r="F26" s="748" t="s">
        <v>708</v>
      </c>
      <c r="H26" s="748"/>
      <c r="I26" s="748" t="s">
        <v>709</v>
      </c>
      <c r="J26" s="748" t="s">
        <v>710</v>
      </c>
      <c r="K26" s="748" t="s">
        <v>711</v>
      </c>
      <c r="M26" s="748"/>
      <c r="N26" s="748" t="s">
        <v>712</v>
      </c>
      <c r="O26" s="748" t="s">
        <v>713</v>
      </c>
      <c r="P26" s="748" t="s">
        <v>714</v>
      </c>
    </row>
    <row r="27" spans="2:21" ht="15.6" customHeight="1">
      <c r="B27" s="743" t="s">
        <v>719</v>
      </c>
      <c r="C27" s="751">
        <f>K49</f>
        <v>0</v>
      </c>
      <c r="D27" s="749"/>
      <c r="E27" s="742"/>
      <c r="F27" s="742"/>
      <c r="H27" s="742"/>
      <c r="I27" s="742"/>
      <c r="J27" s="742"/>
      <c r="K27" s="742">
        <f>I27*J27</f>
        <v>0</v>
      </c>
      <c r="M27" s="742"/>
      <c r="N27" s="742"/>
      <c r="O27" s="742"/>
      <c r="P27" s="742">
        <f>N27*O27</f>
        <v>0</v>
      </c>
    </row>
    <row r="28" spans="2:21" ht="15.6" customHeight="1">
      <c r="B28" s="743" t="s">
        <v>720</v>
      </c>
      <c r="C28" s="752">
        <f>P49</f>
        <v>0</v>
      </c>
      <c r="D28" s="753">
        <f>C28-C27</f>
        <v>0</v>
      </c>
      <c r="E28" s="742"/>
      <c r="F28" s="750">
        <f>D28*E28</f>
        <v>0</v>
      </c>
      <c r="H28" s="742"/>
      <c r="I28" s="742"/>
      <c r="J28" s="742"/>
      <c r="K28" s="742"/>
      <c r="M28" s="742"/>
      <c r="N28" s="742"/>
      <c r="O28" s="742"/>
      <c r="P28" s="742"/>
    </row>
    <row r="29" spans="2:21" ht="15.6" customHeight="1">
      <c r="B29" s="743" t="s">
        <v>721</v>
      </c>
      <c r="C29" s="742"/>
      <c r="D29" s="742"/>
      <c r="E29" s="742"/>
      <c r="F29" s="742"/>
      <c r="H29" s="742"/>
      <c r="I29" s="742"/>
      <c r="J29" s="742"/>
      <c r="K29" s="742"/>
      <c r="M29" s="742"/>
      <c r="N29" s="742"/>
      <c r="O29" s="742"/>
      <c r="P29" s="742"/>
    </row>
    <row r="30" spans="2:21" ht="15.6" customHeight="1">
      <c r="B30" s="743" t="s">
        <v>722</v>
      </c>
      <c r="C30" s="742"/>
      <c r="D30" s="742"/>
      <c r="E30" s="742"/>
      <c r="F30" s="742"/>
      <c r="H30" s="742"/>
      <c r="I30" s="742"/>
      <c r="J30" s="742"/>
      <c r="K30" s="742"/>
      <c r="M30" s="742"/>
      <c r="N30" s="742"/>
      <c r="O30" s="742"/>
      <c r="P30" s="742"/>
    </row>
    <row r="31" spans="2:21" ht="15.6" customHeight="1">
      <c r="B31" s="743" t="s">
        <v>723</v>
      </c>
      <c r="C31" s="742"/>
      <c r="D31" s="742"/>
      <c r="E31" s="742"/>
      <c r="F31" s="742"/>
      <c r="H31" s="742"/>
      <c r="I31" s="742"/>
      <c r="J31" s="742"/>
      <c r="K31" s="742"/>
      <c r="M31" s="742"/>
      <c r="N31" s="742"/>
      <c r="O31" s="742"/>
      <c r="P31" s="742"/>
    </row>
    <row r="32" spans="2:21" ht="15.6" customHeight="1">
      <c r="B32" s="743" t="s">
        <v>724</v>
      </c>
      <c r="C32" s="742"/>
      <c r="D32" s="742"/>
      <c r="E32" s="742"/>
      <c r="F32" s="742"/>
      <c r="H32" s="742"/>
      <c r="I32" s="742"/>
      <c r="J32" s="742"/>
      <c r="K32" s="742"/>
      <c r="M32" s="742"/>
      <c r="N32" s="742"/>
      <c r="O32" s="742"/>
      <c r="P32" s="742"/>
    </row>
    <row r="33" spans="2:16" ht="15.6" customHeight="1">
      <c r="B33" s="743" t="s">
        <v>725</v>
      </c>
      <c r="C33" s="742"/>
      <c r="D33" s="742"/>
      <c r="E33" s="742"/>
      <c r="F33" s="742"/>
      <c r="H33" s="742"/>
      <c r="I33" s="742"/>
      <c r="J33" s="742"/>
      <c r="K33" s="742"/>
      <c r="M33" s="742"/>
      <c r="N33" s="742"/>
      <c r="O33" s="742"/>
      <c r="P33" s="742"/>
    </row>
    <row r="34" spans="2:16" ht="15.6" customHeight="1">
      <c r="B34" s="743" t="s">
        <v>726</v>
      </c>
      <c r="C34" s="742"/>
      <c r="D34" s="742"/>
      <c r="E34" s="742"/>
      <c r="F34" s="742"/>
      <c r="H34" s="742"/>
      <c r="I34" s="742"/>
      <c r="J34" s="742"/>
      <c r="K34" s="742"/>
      <c r="M34" s="742"/>
      <c r="N34" s="742"/>
      <c r="O34" s="742"/>
      <c r="P34" s="742"/>
    </row>
    <row r="35" spans="2:16" ht="15.6" customHeight="1">
      <c r="B35" s="743" t="s">
        <v>727</v>
      </c>
      <c r="C35" s="742"/>
      <c r="D35" s="742"/>
      <c r="E35" s="742"/>
      <c r="F35" s="742"/>
      <c r="H35" s="742"/>
      <c r="I35" s="742"/>
      <c r="J35" s="742"/>
      <c r="K35" s="742"/>
      <c r="M35" s="742"/>
      <c r="N35" s="742"/>
      <c r="O35" s="742"/>
      <c r="P35" s="742"/>
    </row>
    <row r="36" spans="2:16" ht="15.6" customHeight="1">
      <c r="B36" s="743" t="s">
        <v>728</v>
      </c>
      <c r="C36" s="742"/>
      <c r="D36" s="742"/>
      <c r="E36" s="742"/>
      <c r="F36" s="742"/>
      <c r="H36" s="742"/>
      <c r="I36" s="742"/>
      <c r="J36" s="742"/>
      <c r="K36" s="742"/>
      <c r="M36" s="742"/>
      <c r="N36" s="742"/>
      <c r="O36" s="742"/>
      <c r="P36" s="742"/>
    </row>
    <row r="37" spans="2:16" ht="15.6" customHeight="1">
      <c r="B37" s="743" t="s">
        <v>729</v>
      </c>
      <c r="C37" s="742"/>
      <c r="D37" s="742"/>
      <c r="E37" s="742"/>
      <c r="F37" s="742"/>
      <c r="H37" s="742"/>
      <c r="I37" s="742"/>
      <c r="J37" s="742"/>
      <c r="K37" s="742"/>
      <c r="M37" s="742"/>
      <c r="N37" s="742"/>
      <c r="O37" s="742"/>
      <c r="P37" s="742"/>
    </row>
    <row r="38" spans="2:16" ht="15.6" customHeight="1">
      <c r="B38" s="743" t="s">
        <v>730</v>
      </c>
      <c r="C38" s="742"/>
      <c r="D38" s="742"/>
      <c r="E38" s="742"/>
      <c r="F38" s="742"/>
      <c r="H38" s="742"/>
      <c r="I38" s="742"/>
      <c r="J38" s="742"/>
      <c r="K38" s="742"/>
      <c r="M38" s="742"/>
      <c r="N38" s="742"/>
      <c r="O38" s="742"/>
      <c r="P38" s="742"/>
    </row>
    <row r="39" spans="2:16" ht="16.2" customHeight="1">
      <c r="B39" s="754" t="s">
        <v>26</v>
      </c>
      <c r="C39" s="755"/>
      <c r="D39" s="755"/>
      <c r="E39" s="755"/>
      <c r="F39" s="756">
        <f>SUM(F28:F38)</f>
        <v>0</v>
      </c>
      <c r="H39" s="742"/>
      <c r="I39" s="742"/>
      <c r="J39" s="742"/>
      <c r="K39" s="742"/>
      <c r="M39" s="742"/>
      <c r="N39" s="742"/>
      <c r="O39" s="742"/>
      <c r="P39" s="742"/>
    </row>
    <row r="40" spans="2:16">
      <c r="B40" s="743" t="s">
        <v>718</v>
      </c>
      <c r="C40" s="742"/>
      <c r="D40" s="742"/>
      <c r="E40" s="742"/>
      <c r="F40" s="742"/>
      <c r="H40" s="742"/>
      <c r="I40" s="742"/>
      <c r="J40" s="742"/>
      <c r="K40" s="742"/>
      <c r="M40" s="742"/>
      <c r="N40" s="742"/>
      <c r="O40" s="742"/>
      <c r="P40" s="742"/>
    </row>
    <row r="41" spans="2:16">
      <c r="B41" s="743" t="s">
        <v>718</v>
      </c>
      <c r="C41" s="742"/>
      <c r="D41" s="742"/>
      <c r="E41" s="742"/>
      <c r="F41" s="742"/>
      <c r="H41" s="742"/>
      <c r="I41" s="742"/>
      <c r="J41" s="742"/>
      <c r="K41" s="742"/>
      <c r="M41" s="742"/>
      <c r="N41" s="742"/>
      <c r="O41" s="742"/>
      <c r="P41" s="742"/>
    </row>
    <row r="42" spans="2:16">
      <c r="B42" s="743" t="s">
        <v>718</v>
      </c>
      <c r="C42" s="742"/>
      <c r="D42" s="742"/>
      <c r="E42" s="742"/>
      <c r="F42" s="742"/>
      <c r="H42" s="742"/>
      <c r="I42" s="742"/>
      <c r="J42" s="742"/>
      <c r="K42" s="742"/>
      <c r="M42" s="742"/>
      <c r="N42" s="742"/>
      <c r="O42" s="742"/>
      <c r="P42" s="742"/>
    </row>
    <row r="43" spans="2:16">
      <c r="B43" s="743" t="s">
        <v>718</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tabSelected="1" zoomScale="80" zoomScaleNormal="80" workbookViewId="0">
      <pane ySplit="16" topLeftCell="A17" activePane="bottomLeft" state="frozen"/>
      <selection pane="bottomLeft" activeCell="R19" sqref="R19"/>
    </sheetView>
  </sheetViews>
  <sheetFormatPr defaultColWidth="9.109375" defaultRowHeight="14.4"/>
  <cols>
    <col min="1" max="1" width="9.109375" style="12"/>
    <col min="2" max="2" width="36.88671875" style="704" customWidth="1"/>
    <col min="3" max="3" width="9.109375" style="10"/>
    <col min="4" max="16384" width="9.109375" style="12"/>
  </cols>
  <sheetData>
    <row r="16" spans="2:21" ht="26.25" customHeight="1">
      <c r="B16" s="705" t="s">
        <v>564</v>
      </c>
      <c r="C16" s="761" t="s">
        <v>507</v>
      </c>
      <c r="D16" s="762"/>
      <c r="E16" s="762"/>
      <c r="F16" s="762"/>
      <c r="G16" s="762"/>
      <c r="H16" s="762"/>
      <c r="I16" s="762"/>
      <c r="J16" s="762"/>
      <c r="K16" s="762"/>
      <c r="L16" s="762"/>
      <c r="M16" s="762"/>
      <c r="N16" s="762"/>
      <c r="O16" s="762"/>
      <c r="P16" s="762"/>
      <c r="Q16" s="762"/>
      <c r="R16" s="762"/>
      <c r="S16" s="762"/>
      <c r="T16" s="762"/>
      <c r="U16" s="762"/>
    </row>
    <row r="17" spans="2:21" ht="55.5" customHeight="1">
      <c r="B17" s="706" t="s">
        <v>647</v>
      </c>
      <c r="C17" s="763" t="s">
        <v>732</v>
      </c>
      <c r="D17" s="763"/>
      <c r="E17" s="763"/>
      <c r="F17" s="763"/>
      <c r="G17" s="763"/>
      <c r="H17" s="763"/>
      <c r="I17" s="763"/>
      <c r="J17" s="763"/>
      <c r="K17" s="763"/>
      <c r="L17" s="763"/>
      <c r="M17" s="763"/>
      <c r="N17" s="763"/>
      <c r="O17" s="763"/>
      <c r="P17" s="763"/>
      <c r="Q17" s="763"/>
      <c r="R17" s="763"/>
      <c r="S17" s="763"/>
      <c r="T17" s="763"/>
      <c r="U17" s="764"/>
    </row>
    <row r="18" spans="2:21" ht="15.6">
      <c r="B18" s="707"/>
      <c r="C18" s="708"/>
      <c r="D18" s="709"/>
      <c r="E18" s="709"/>
      <c r="F18" s="709"/>
      <c r="G18" s="709"/>
      <c r="H18" s="709"/>
      <c r="I18" s="709"/>
      <c r="J18" s="709"/>
      <c r="K18" s="709"/>
      <c r="L18" s="709"/>
      <c r="M18" s="709"/>
      <c r="N18" s="709"/>
      <c r="O18" s="709"/>
      <c r="P18" s="709"/>
      <c r="Q18" s="709"/>
      <c r="R18" s="709"/>
      <c r="S18" s="709"/>
      <c r="T18" s="709"/>
      <c r="U18" s="710"/>
    </row>
    <row r="19" spans="2:21" ht="15.6">
      <c r="B19" s="707"/>
      <c r="C19" s="708" t="s">
        <v>651</v>
      </c>
      <c r="D19" s="709"/>
      <c r="E19" s="709"/>
      <c r="F19" s="709"/>
      <c r="G19" s="709"/>
      <c r="H19" s="709"/>
      <c r="I19" s="709"/>
      <c r="J19" s="709"/>
      <c r="K19" s="709"/>
      <c r="L19" s="709"/>
      <c r="M19" s="709"/>
      <c r="N19" s="709"/>
      <c r="O19" s="709"/>
      <c r="P19" s="709"/>
      <c r="Q19" s="709"/>
      <c r="R19" s="709"/>
      <c r="S19" s="709"/>
      <c r="T19" s="709"/>
      <c r="U19" s="710"/>
    </row>
    <row r="20" spans="2:21" ht="15.6">
      <c r="B20" s="707"/>
      <c r="C20" s="708"/>
      <c r="D20" s="709"/>
      <c r="E20" s="709"/>
      <c r="F20" s="709"/>
      <c r="G20" s="709"/>
      <c r="H20" s="709"/>
      <c r="I20" s="709"/>
      <c r="J20" s="709"/>
      <c r="K20" s="709"/>
      <c r="L20" s="709"/>
      <c r="M20" s="709"/>
      <c r="N20" s="709"/>
      <c r="O20" s="709"/>
      <c r="P20" s="709"/>
      <c r="Q20" s="709"/>
      <c r="R20" s="709"/>
      <c r="S20" s="709"/>
      <c r="T20" s="709"/>
      <c r="U20" s="710"/>
    </row>
    <row r="21" spans="2:21" ht="15.6">
      <c r="B21" s="707"/>
      <c r="C21" s="708" t="s">
        <v>648</v>
      </c>
      <c r="D21" s="709"/>
      <c r="E21" s="709"/>
      <c r="F21" s="709"/>
      <c r="G21" s="709"/>
      <c r="H21" s="709"/>
      <c r="I21" s="709"/>
      <c r="J21" s="709"/>
      <c r="K21" s="709"/>
      <c r="L21" s="709"/>
      <c r="M21" s="709"/>
      <c r="N21" s="709"/>
      <c r="O21" s="709"/>
      <c r="P21" s="709"/>
      <c r="Q21" s="709"/>
      <c r="R21" s="709"/>
      <c r="S21" s="709"/>
      <c r="T21" s="709"/>
      <c r="U21" s="710"/>
    </row>
    <row r="22" spans="2:21" ht="15.6">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0" t="s">
        <v>649</v>
      </c>
      <c r="D23" s="760"/>
      <c r="E23" s="760"/>
      <c r="F23" s="760"/>
      <c r="G23" s="760"/>
      <c r="H23" s="760"/>
      <c r="I23" s="760"/>
      <c r="J23" s="760"/>
      <c r="K23" s="760"/>
      <c r="L23" s="760"/>
      <c r="M23" s="760"/>
      <c r="N23" s="760"/>
      <c r="O23" s="760"/>
      <c r="P23" s="760"/>
      <c r="Q23" s="760"/>
      <c r="R23" s="760"/>
      <c r="S23" s="760"/>
      <c r="T23" s="709"/>
      <c r="U23" s="710"/>
    </row>
    <row r="24" spans="2:21" ht="15.6">
      <c r="B24" s="707"/>
      <c r="C24" s="708"/>
      <c r="D24" s="709"/>
      <c r="E24" s="709"/>
      <c r="F24" s="709"/>
      <c r="G24" s="709"/>
      <c r="H24" s="709"/>
      <c r="I24" s="709"/>
      <c r="J24" s="709"/>
      <c r="K24" s="709"/>
      <c r="L24" s="709"/>
      <c r="M24" s="709"/>
      <c r="N24" s="709"/>
      <c r="O24" s="709"/>
      <c r="P24" s="709"/>
      <c r="Q24" s="709"/>
      <c r="R24" s="709"/>
      <c r="S24" s="709"/>
      <c r="T24" s="709"/>
      <c r="U24" s="710"/>
    </row>
    <row r="25" spans="2:21" ht="15.6">
      <c r="B25" s="707"/>
      <c r="C25" s="708" t="s">
        <v>652</v>
      </c>
      <c r="D25" s="709"/>
      <c r="E25" s="709"/>
      <c r="F25" s="709"/>
      <c r="G25" s="709"/>
      <c r="H25" s="709"/>
      <c r="I25" s="709"/>
      <c r="J25" s="709"/>
      <c r="K25" s="709"/>
      <c r="L25" s="709"/>
      <c r="M25" s="709"/>
      <c r="N25" s="709"/>
      <c r="O25" s="709"/>
      <c r="P25" s="709"/>
      <c r="Q25" s="709"/>
      <c r="R25" s="709"/>
      <c r="S25" s="709"/>
      <c r="T25" s="709"/>
      <c r="U25" s="710"/>
    </row>
    <row r="26" spans="2:21" ht="15.6">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0" t="s">
        <v>650</v>
      </c>
      <c r="D27" s="760"/>
      <c r="E27" s="760"/>
      <c r="F27" s="760"/>
      <c r="G27" s="760"/>
      <c r="H27" s="760"/>
      <c r="I27" s="760"/>
      <c r="J27" s="760"/>
      <c r="K27" s="760"/>
      <c r="L27" s="760"/>
      <c r="M27" s="760"/>
      <c r="N27" s="760"/>
      <c r="O27" s="760"/>
      <c r="P27" s="760"/>
      <c r="Q27" s="760"/>
      <c r="R27" s="760"/>
      <c r="S27" s="760"/>
      <c r="T27" s="760"/>
      <c r="U27" s="765"/>
    </row>
    <row r="28" spans="2:21" ht="15.6">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0" t="s">
        <v>653</v>
      </c>
      <c r="D29" s="760"/>
      <c r="E29" s="760"/>
      <c r="F29" s="760"/>
      <c r="G29" s="760"/>
      <c r="H29" s="760"/>
      <c r="I29" s="760"/>
      <c r="J29" s="760"/>
      <c r="K29" s="760"/>
      <c r="L29" s="760"/>
      <c r="M29" s="760"/>
      <c r="N29" s="760"/>
      <c r="O29" s="760"/>
      <c r="P29" s="760"/>
      <c r="Q29" s="760"/>
      <c r="R29" s="760"/>
      <c r="S29" s="760"/>
      <c r="T29" s="760"/>
      <c r="U29" s="765"/>
    </row>
    <row r="30" spans="2:21" ht="15.6">
      <c r="B30" s="707"/>
      <c r="C30" s="708"/>
      <c r="D30" s="709"/>
      <c r="E30" s="709"/>
      <c r="F30" s="709"/>
      <c r="G30" s="709"/>
      <c r="H30" s="709"/>
      <c r="I30" s="709"/>
      <c r="J30" s="709"/>
      <c r="K30" s="709"/>
      <c r="L30" s="709"/>
      <c r="M30" s="709"/>
      <c r="N30" s="709"/>
      <c r="O30" s="709"/>
      <c r="P30" s="709"/>
      <c r="Q30" s="709"/>
      <c r="R30" s="709"/>
      <c r="S30" s="709"/>
      <c r="T30" s="709"/>
      <c r="U30" s="710"/>
    </row>
    <row r="31" spans="2:21" ht="15.6">
      <c r="B31" s="707"/>
      <c r="C31" s="708" t="s">
        <v>654</v>
      </c>
      <c r="D31" s="709"/>
      <c r="E31" s="709"/>
      <c r="F31" s="709"/>
      <c r="G31" s="709"/>
      <c r="H31" s="709"/>
      <c r="I31" s="709"/>
      <c r="J31" s="709"/>
      <c r="K31" s="709"/>
      <c r="L31" s="709"/>
      <c r="M31" s="709"/>
      <c r="N31" s="709"/>
      <c r="O31" s="709"/>
      <c r="P31" s="709"/>
      <c r="Q31" s="709"/>
      <c r="R31" s="709"/>
      <c r="S31" s="709"/>
      <c r="T31" s="709"/>
      <c r="U31" s="710"/>
    </row>
    <row r="32" spans="2:21" ht="15.6">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655</v>
      </c>
      <c r="C33" s="766" t="s">
        <v>656</v>
      </c>
      <c r="D33" s="766"/>
      <c r="E33" s="766"/>
      <c r="F33" s="766"/>
      <c r="G33" s="766"/>
      <c r="H33" s="766"/>
      <c r="I33" s="766"/>
      <c r="J33" s="766"/>
      <c r="K33" s="766"/>
      <c r="L33" s="766"/>
      <c r="M33" s="766"/>
      <c r="N33" s="766"/>
      <c r="O33" s="766"/>
      <c r="P33" s="766"/>
      <c r="Q33" s="766"/>
      <c r="R33" s="766"/>
      <c r="S33" s="766"/>
      <c r="T33" s="766"/>
      <c r="U33" s="767"/>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6">
      <c r="B35" s="719" t="s">
        <v>657</v>
      </c>
      <c r="C35" s="720" t="s">
        <v>658</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659</v>
      </c>
      <c r="C37" s="768" t="s">
        <v>660</v>
      </c>
      <c r="D37" s="768"/>
      <c r="E37" s="768"/>
      <c r="F37" s="768"/>
      <c r="G37" s="768"/>
      <c r="H37" s="768"/>
      <c r="I37" s="768"/>
      <c r="J37" s="768"/>
      <c r="K37" s="768"/>
      <c r="L37" s="768"/>
      <c r="M37" s="768"/>
      <c r="N37" s="768"/>
      <c r="O37" s="768"/>
      <c r="P37" s="768"/>
      <c r="Q37" s="768"/>
      <c r="R37" s="768"/>
      <c r="S37" s="768"/>
      <c r="T37" s="768"/>
      <c r="U37" s="769"/>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6">
      <c r="B39" s="706" t="s">
        <v>661</v>
      </c>
      <c r="C39" s="722" t="s">
        <v>662</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663</v>
      </c>
      <c r="C41" s="770" t="s">
        <v>664</v>
      </c>
      <c r="D41" s="770"/>
      <c r="E41" s="770"/>
      <c r="F41" s="770"/>
      <c r="G41" s="770"/>
      <c r="H41" s="770"/>
      <c r="I41" s="770"/>
      <c r="J41" s="770"/>
      <c r="K41" s="770"/>
      <c r="L41" s="770"/>
      <c r="M41" s="770"/>
      <c r="N41" s="770"/>
      <c r="O41" s="770"/>
      <c r="P41" s="770"/>
      <c r="Q41" s="770"/>
      <c r="R41" s="770"/>
      <c r="S41" s="770"/>
      <c r="T41" s="770"/>
      <c r="U41" s="771"/>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6">
      <c r="B43" s="719" t="s">
        <v>665</v>
      </c>
      <c r="C43" s="720" t="s">
        <v>666</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58" t="s">
        <v>682</v>
      </c>
      <c r="D45" s="758"/>
      <c r="E45" s="758"/>
      <c r="F45" s="758"/>
      <c r="G45" s="758"/>
      <c r="H45" s="758"/>
      <c r="I45" s="758"/>
      <c r="J45" s="758"/>
      <c r="K45" s="758"/>
      <c r="L45" s="758"/>
      <c r="M45" s="758"/>
      <c r="N45" s="758"/>
      <c r="O45" s="758"/>
      <c r="P45" s="758"/>
      <c r="Q45" s="758"/>
      <c r="R45" s="758"/>
      <c r="S45" s="758"/>
      <c r="T45" s="758"/>
      <c r="U45" s="759"/>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58" t="s">
        <v>667</v>
      </c>
      <c r="D47" s="758"/>
      <c r="E47" s="758"/>
      <c r="F47" s="758"/>
      <c r="G47" s="758"/>
      <c r="H47" s="758"/>
      <c r="I47" s="758"/>
      <c r="J47" s="758"/>
      <c r="K47" s="758"/>
      <c r="L47" s="758"/>
      <c r="M47" s="758"/>
      <c r="N47" s="758"/>
      <c r="O47" s="758"/>
      <c r="P47" s="758"/>
      <c r="Q47" s="758"/>
      <c r="R47" s="758"/>
      <c r="S47" s="758"/>
      <c r="T47" s="758"/>
      <c r="U47" s="759"/>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58" t="s">
        <v>668</v>
      </c>
      <c r="D49" s="758"/>
      <c r="E49" s="758"/>
      <c r="F49" s="758"/>
      <c r="G49" s="758"/>
      <c r="H49" s="758"/>
      <c r="I49" s="758"/>
      <c r="J49" s="758"/>
      <c r="K49" s="758"/>
      <c r="L49" s="758"/>
      <c r="M49" s="758"/>
      <c r="N49" s="758"/>
      <c r="O49" s="758"/>
      <c r="P49" s="758"/>
      <c r="Q49" s="758"/>
      <c r="R49" s="758"/>
      <c r="S49" s="758"/>
      <c r="T49" s="758"/>
      <c r="U49" s="759"/>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58" t="s">
        <v>669</v>
      </c>
      <c r="D51" s="758"/>
      <c r="E51" s="758"/>
      <c r="F51" s="758"/>
      <c r="G51" s="758"/>
      <c r="H51" s="758"/>
      <c r="I51" s="758"/>
      <c r="J51" s="758"/>
      <c r="K51" s="758"/>
      <c r="L51" s="758"/>
      <c r="M51" s="758"/>
      <c r="N51" s="758"/>
      <c r="O51" s="758"/>
      <c r="P51" s="758"/>
      <c r="Q51" s="758"/>
      <c r="R51" s="758"/>
      <c r="S51" s="758"/>
      <c r="T51" s="758"/>
      <c r="U51" s="759"/>
    </row>
    <row r="52" spans="2:21" ht="15.6">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0" t="s">
        <v>681</v>
      </c>
      <c r="D53" s="760"/>
      <c r="E53" s="760"/>
      <c r="F53" s="760"/>
      <c r="G53" s="760"/>
      <c r="H53" s="760"/>
      <c r="I53" s="760"/>
      <c r="J53" s="760"/>
      <c r="K53" s="760"/>
      <c r="L53" s="760"/>
      <c r="M53" s="760"/>
      <c r="N53" s="760"/>
      <c r="O53" s="760"/>
      <c r="P53" s="760"/>
      <c r="Q53" s="760"/>
      <c r="R53" s="760"/>
      <c r="S53" s="760"/>
      <c r="T53" s="760"/>
      <c r="U53" s="765"/>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670</v>
      </c>
      <c r="C55" s="768" t="s">
        <v>671</v>
      </c>
      <c r="D55" s="768"/>
      <c r="E55" s="768"/>
      <c r="F55" s="768"/>
      <c r="G55" s="768"/>
      <c r="H55" s="768"/>
      <c r="I55" s="768"/>
      <c r="J55" s="768"/>
      <c r="K55" s="768"/>
      <c r="L55" s="768"/>
      <c r="M55" s="768"/>
      <c r="N55" s="768"/>
      <c r="O55" s="768"/>
      <c r="P55" s="768"/>
      <c r="Q55" s="768"/>
      <c r="R55" s="768"/>
      <c r="S55" s="768"/>
      <c r="T55" s="768"/>
      <c r="U55" s="769"/>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672</v>
      </c>
      <c r="C57" s="768" t="s">
        <v>673</v>
      </c>
      <c r="D57" s="768"/>
      <c r="E57" s="768"/>
      <c r="F57" s="768"/>
      <c r="G57" s="768"/>
      <c r="H57" s="768"/>
      <c r="I57" s="768"/>
      <c r="J57" s="768"/>
      <c r="K57" s="768"/>
      <c r="L57" s="768"/>
      <c r="M57" s="768"/>
      <c r="N57" s="768"/>
      <c r="O57" s="768"/>
      <c r="P57" s="768"/>
      <c r="Q57" s="768"/>
      <c r="R57" s="768"/>
      <c r="S57" s="768"/>
      <c r="T57" s="768"/>
      <c r="U57" s="769"/>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674</v>
      </c>
      <c r="C59" s="727" t="s">
        <v>675</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E11" sqref="E11"/>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773" t="s">
        <v>704</v>
      </c>
      <c r="C3" s="774"/>
      <c r="D3" s="774"/>
      <c r="E3" s="774"/>
      <c r="F3" s="775"/>
      <c r="G3" s="122"/>
    </row>
    <row r="4" spans="2:20" ht="16.5" customHeight="1">
      <c r="B4" s="776"/>
      <c r="C4" s="777"/>
      <c r="D4" s="777"/>
      <c r="E4" s="777"/>
      <c r="F4" s="778"/>
      <c r="G4" s="122"/>
    </row>
    <row r="5" spans="2:20" ht="71.25" customHeight="1">
      <c r="B5" s="776"/>
      <c r="C5" s="777"/>
      <c r="D5" s="777"/>
      <c r="E5" s="777"/>
      <c r="F5" s="778"/>
      <c r="G5" s="122"/>
    </row>
    <row r="6" spans="2:20" ht="21.75" customHeight="1">
      <c r="B6" s="779"/>
      <c r="C6" s="780"/>
      <c r="D6" s="780"/>
      <c r="E6" s="780"/>
      <c r="F6" s="781"/>
      <c r="G6" s="122"/>
    </row>
    <row r="8" spans="2:20" ht="21">
      <c r="B8" s="772" t="s">
        <v>482</v>
      </c>
      <c r="C8" s="772"/>
      <c r="D8" s="772"/>
      <c r="E8" s="772"/>
      <c r="F8" s="772"/>
      <c r="G8" s="772"/>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601</v>
      </c>
      <c r="G12" s="28"/>
      <c r="L12" s="33"/>
      <c r="M12" s="33"/>
      <c r="N12" s="33"/>
      <c r="O12" s="33"/>
      <c r="P12" s="33"/>
      <c r="Q12" s="68"/>
      <c r="S12" s="8"/>
      <c r="T12" s="8"/>
    </row>
    <row r="13" spans="2:20" s="9" customFormat="1" ht="26.25" customHeight="1" thickBot="1">
      <c r="B13" s="102"/>
      <c r="C13" s="124" t="s">
        <v>640</v>
      </c>
      <c r="G13" s="109"/>
      <c r="L13" s="33"/>
      <c r="M13" s="33"/>
      <c r="N13" s="33"/>
      <c r="O13" s="33"/>
      <c r="P13" s="33"/>
      <c r="Q13" s="68"/>
      <c r="S13" s="8"/>
      <c r="T13" s="8"/>
    </row>
    <row r="14" spans="2:20" s="9" customFormat="1" ht="26.25" customHeight="1" thickBot="1">
      <c r="B14" s="102"/>
      <c r="C14" s="172" t="s">
        <v>635</v>
      </c>
      <c r="G14" s="123"/>
      <c r="L14" s="33"/>
      <c r="M14" s="33"/>
      <c r="N14" s="33"/>
      <c r="O14" s="33"/>
      <c r="P14" s="33"/>
      <c r="Q14" s="68"/>
      <c r="S14" s="8"/>
      <c r="T14" s="8"/>
    </row>
    <row r="15" spans="2:20" s="9" customFormat="1" ht="26.25" customHeight="1" thickBot="1">
      <c r="B15" s="102"/>
      <c r="C15" s="172" t="s">
        <v>636</v>
      </c>
      <c r="G15" s="123"/>
      <c r="L15" s="33"/>
      <c r="M15" s="33"/>
      <c r="N15" s="33"/>
      <c r="O15" s="33"/>
      <c r="P15" s="33"/>
      <c r="Q15" s="68"/>
      <c r="S15" s="8"/>
      <c r="T15" s="8"/>
    </row>
    <row r="16" spans="2:20" s="9" customFormat="1" ht="26.25" customHeight="1" thickBot="1">
      <c r="B16" s="102"/>
      <c r="C16" s="172" t="s">
        <v>637</v>
      </c>
      <c r="G16" s="123"/>
      <c r="L16" s="33"/>
      <c r="M16" s="33"/>
      <c r="N16" s="33"/>
      <c r="O16" s="33"/>
      <c r="P16" s="33"/>
      <c r="Q16" s="68"/>
      <c r="S16" s="8"/>
      <c r="T16" s="8"/>
    </row>
    <row r="17" spans="2:20" s="9" customFormat="1" ht="26.25" customHeight="1" thickBot="1">
      <c r="B17" s="102"/>
      <c r="C17" s="124" t="s">
        <v>638</v>
      </c>
      <c r="G17" s="109"/>
      <c r="L17" s="33"/>
      <c r="M17" s="33"/>
      <c r="N17" s="33"/>
      <c r="O17" s="33"/>
      <c r="P17" s="33"/>
      <c r="Q17" s="68"/>
      <c r="S17" s="8"/>
      <c r="T17" s="8"/>
    </row>
    <row r="18" spans="2:20" s="9" customFormat="1" ht="26.25" customHeight="1" thickBot="1">
      <c r="B18" s="102"/>
      <c r="C18" s="124" t="s">
        <v>639</v>
      </c>
      <c r="G18" s="123"/>
      <c r="L18" s="33"/>
      <c r="M18" s="33"/>
      <c r="N18" s="33"/>
      <c r="O18" s="33"/>
      <c r="P18" s="33"/>
      <c r="Q18" s="68"/>
      <c r="S18" s="8"/>
      <c r="T18" s="8"/>
    </row>
    <row r="19" spans="2:20" s="9" customFormat="1" ht="26.25" customHeight="1" thickBot="1">
      <c r="B19" s="102"/>
      <c r="C19" s="124" t="s">
        <v>641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600</v>
      </c>
      <c r="F22" s="656" t="s">
        <v>449</v>
      </c>
      <c r="G22" s="174"/>
      <c r="M22" s="645"/>
      <c r="T22" s="645"/>
    </row>
    <row r="23" spans="2:20" s="103" customFormat="1" ht="35.25" customHeight="1">
      <c r="B23" s="648" t="s">
        <v>459</v>
      </c>
      <c r="C23" s="654" t="s">
        <v>439</v>
      </c>
      <c r="D23" s="657" t="s">
        <v>445</v>
      </c>
      <c r="E23" s="661" t="s">
        <v>600</v>
      </c>
      <c r="F23" s="657" t="s">
        <v>449</v>
      </c>
      <c r="G23" s="174"/>
      <c r="M23" s="645"/>
      <c r="T23" s="645"/>
    </row>
    <row r="24" spans="2:20" s="103" customFormat="1" ht="34.5" customHeight="1">
      <c r="B24" s="648" t="s">
        <v>456</v>
      </c>
      <c r="C24" s="654" t="s">
        <v>439</v>
      </c>
      <c r="D24" s="657" t="s">
        <v>446</v>
      </c>
      <c r="E24" s="661" t="s">
        <v>600</v>
      </c>
      <c r="F24" s="657" t="s">
        <v>449</v>
      </c>
      <c r="G24" s="174"/>
      <c r="M24" s="645"/>
      <c r="T24" s="645"/>
    </row>
    <row r="25" spans="2:20" s="103" customFormat="1" ht="32.25" customHeight="1">
      <c r="B25" s="649" t="s">
        <v>457</v>
      </c>
      <c r="C25" s="654" t="s">
        <v>438</v>
      </c>
      <c r="D25" s="657" t="s">
        <v>447</v>
      </c>
      <c r="E25" s="662" t="s">
        <v>619</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411</v>
      </c>
      <c r="B1" s="8" t="s">
        <v>41</v>
      </c>
      <c r="C1" s="120" t="s">
        <v>234</v>
      </c>
      <c r="D1" s="8" t="s">
        <v>416</v>
      </c>
      <c r="E1" s="120" t="s">
        <v>451</v>
      </c>
      <c r="F1" s="120" t="s">
        <v>552</v>
      </c>
      <c r="G1" s="120" t="s">
        <v>583</v>
      </c>
      <c r="H1" s="120" t="s">
        <v>594</v>
      </c>
    </row>
    <row r="2" spans="1:8">
      <c r="A2" s="12" t="s">
        <v>29</v>
      </c>
      <c r="B2" s="12" t="s">
        <v>27</v>
      </c>
      <c r="C2" s="10">
        <v>2006</v>
      </c>
      <c r="D2" s="12" t="s">
        <v>417</v>
      </c>
      <c r="E2" s="10">
        <f>'2. LRAMVA Threshold'!D9</f>
        <v>0</v>
      </c>
      <c r="F2" s="26" t="s">
        <v>170</v>
      </c>
      <c r="G2" s="12" t="s">
        <v>584</v>
      </c>
      <c r="H2" s="12" t="s">
        <v>602</v>
      </c>
    </row>
    <row r="3" spans="1:8">
      <c r="A3" s="12" t="s">
        <v>372</v>
      </c>
      <c r="B3" s="12" t="s">
        <v>27</v>
      </c>
      <c r="C3" s="10">
        <v>2007</v>
      </c>
      <c r="D3" s="12" t="s">
        <v>418</v>
      </c>
      <c r="E3" s="10">
        <f>'2. LRAMVA Threshold'!D24</f>
        <v>0</v>
      </c>
      <c r="F3" s="12" t="s">
        <v>553</v>
      </c>
      <c r="G3" s="12" t="s">
        <v>585</v>
      </c>
      <c r="H3" s="12" t="s">
        <v>595</v>
      </c>
    </row>
    <row r="4" spans="1:8">
      <c r="A4" s="12" t="s">
        <v>373</v>
      </c>
      <c r="B4" s="12" t="s">
        <v>28</v>
      </c>
      <c r="C4" s="10">
        <v>2008</v>
      </c>
      <c r="D4" s="12" t="s">
        <v>419</v>
      </c>
      <c r="F4" s="12" t="s">
        <v>169</v>
      </c>
      <c r="G4" s="12" t="s">
        <v>586</v>
      </c>
    </row>
    <row r="5" spans="1:8">
      <c r="A5" s="12" t="s">
        <v>374</v>
      </c>
      <c r="B5" s="12" t="s">
        <v>28</v>
      </c>
      <c r="C5" s="10">
        <v>2009</v>
      </c>
      <c r="F5" s="12" t="s">
        <v>369</v>
      </c>
      <c r="G5" s="12" t="s">
        <v>587</v>
      </c>
    </row>
    <row r="6" spans="1:8">
      <c r="A6" s="12" t="s">
        <v>375</v>
      </c>
      <c r="B6" s="12" t="s">
        <v>28</v>
      </c>
      <c r="C6" s="10">
        <v>2010</v>
      </c>
      <c r="F6" s="12" t="s">
        <v>370</v>
      </c>
      <c r="G6" s="12" t="s">
        <v>588</v>
      </c>
    </row>
    <row r="7" spans="1:8">
      <c r="A7" s="12" t="s">
        <v>376</v>
      </c>
      <c r="B7" s="12" t="s">
        <v>28</v>
      </c>
      <c r="C7" s="10">
        <v>2011</v>
      </c>
      <c r="F7" s="12" t="s">
        <v>371</v>
      </c>
      <c r="G7" s="12" t="s">
        <v>589</v>
      </c>
    </row>
    <row r="8" spans="1:8">
      <c r="A8" s="12" t="s">
        <v>377</v>
      </c>
      <c r="B8" s="12" t="s">
        <v>28</v>
      </c>
      <c r="C8" s="10">
        <v>2012</v>
      </c>
      <c r="F8" s="12" t="s">
        <v>561</v>
      </c>
      <c r="G8" s="12" t="s">
        <v>590</v>
      </c>
    </row>
    <row r="9" spans="1:8">
      <c r="A9" s="12" t="s">
        <v>378</v>
      </c>
      <c r="B9" s="12" t="s">
        <v>28</v>
      </c>
      <c r="C9" s="10">
        <v>2013</v>
      </c>
      <c r="G9" s="12" t="s">
        <v>591</v>
      </c>
    </row>
    <row r="10" spans="1:8">
      <c r="A10" s="12" t="s">
        <v>379</v>
      </c>
      <c r="B10" s="12" t="s">
        <v>28</v>
      </c>
      <c r="C10" s="10">
        <v>2014</v>
      </c>
      <c r="G10" s="12" t="s">
        <v>592</v>
      </c>
    </row>
    <row r="11" spans="1:8">
      <c r="A11" s="12" t="s">
        <v>380</v>
      </c>
      <c r="B11" s="12" t="s">
        <v>28</v>
      </c>
      <c r="C11" s="10">
        <v>2015</v>
      </c>
      <c r="G11" s="12" t="s">
        <v>593</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E27" zoomScale="60" zoomScaleNormal="60" workbookViewId="0">
      <selection activeCell="H26" sqref="H26"/>
    </sheetView>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5.5546875" style="9"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685</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f>
        <v>0</v>
      </c>
      <c r="I19" s="17"/>
      <c r="J19" s="115"/>
      <c r="K19" s="115"/>
      <c r="L19" s="115"/>
      <c r="M19" s="115"/>
      <c r="N19" s="115"/>
      <c r="P19" s="115"/>
      <c r="Q19" s="115"/>
      <c r="R19" s="96"/>
    </row>
    <row r="20" spans="1:21" ht="27.75" customHeight="1" thickBot="1">
      <c r="E20" s="9"/>
      <c r="F20" s="124" t="s">
        <v>437</v>
      </c>
      <c r="G20" s="603" t="s">
        <v>365</v>
      </c>
      <c r="H20" s="131">
        <f>-SUM(R55,R58,R61,R64,R67,R70,R73,R76)</f>
        <v>0</v>
      </c>
      <c r="I20" s="17"/>
      <c r="J20" s="115"/>
      <c r="P20" s="115"/>
      <c r="Q20" s="115"/>
      <c r="R20" s="96"/>
    </row>
    <row r="21" spans="1:21" ht="27.75" customHeight="1" thickBot="1">
      <c r="C21" s="32"/>
      <c r="D21" s="32"/>
      <c r="E21" s="32"/>
      <c r="F21" s="124" t="s">
        <v>409</v>
      </c>
      <c r="G21" s="603" t="s">
        <v>366</v>
      </c>
      <c r="H21" s="188">
        <f>R84</f>
        <v>0</v>
      </c>
      <c r="I21" s="103"/>
      <c r="P21" s="115"/>
      <c r="Q21" s="115"/>
      <c r="R21" s="96"/>
    </row>
    <row r="22" spans="1:21" ht="27.75" customHeight="1">
      <c r="C22" s="32"/>
      <c r="D22" s="32"/>
      <c r="E22" s="32"/>
      <c r="F22" s="124" t="s">
        <v>512</v>
      </c>
      <c r="G22" s="603" t="s">
        <v>450</v>
      </c>
      <c r="H22" s="188">
        <f>H19-H20+H21</f>
        <v>0</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84" t="s">
        <v>692</v>
      </c>
      <c r="C26" s="784"/>
      <c r="D26" s="784"/>
      <c r="E26" s="784"/>
      <c r="F26" s="784"/>
      <c r="G26" s="784"/>
    </row>
    <row r="27" spans="1:21" ht="14.25" customHeight="1">
      <c r="A27" s="28"/>
      <c r="B27" s="548"/>
      <c r="C27" s="548"/>
      <c r="D27" s="538"/>
      <c r="E27" s="538"/>
      <c r="F27" s="538"/>
      <c r="G27" s="548"/>
    </row>
    <row r="28" spans="1:21" s="17" customFormat="1" ht="27" customHeight="1">
      <c r="B28" s="785" t="s">
        <v>509</v>
      </c>
      <c r="C28" s="786"/>
      <c r="D28" s="133" t="s">
        <v>41</v>
      </c>
      <c r="E28" s="134" t="s">
        <v>683</v>
      </c>
      <c r="F28" s="134" t="s">
        <v>409</v>
      </c>
      <c r="G28" s="135" t="s">
        <v>410</v>
      </c>
      <c r="T28" s="136"/>
      <c r="U28" s="136"/>
    </row>
    <row r="29" spans="1:21" ht="20.25" customHeight="1">
      <c r="B29" s="782" t="s">
        <v>29</v>
      </c>
      <c r="C29" s="783"/>
      <c r="D29" s="638" t="s">
        <v>27</v>
      </c>
      <c r="E29" s="138">
        <f>SUM(D54:D83)</f>
        <v>0</v>
      </c>
      <c r="F29" s="139">
        <f>D84</f>
        <v>0</v>
      </c>
      <c r="G29" s="138">
        <f>E29+F29</f>
        <v>0</v>
      </c>
    </row>
    <row r="30" spans="1:21" ht="20.25" customHeight="1">
      <c r="B30" s="782" t="s">
        <v>372</v>
      </c>
      <c r="C30" s="783"/>
      <c r="D30" s="638" t="s">
        <v>27</v>
      </c>
      <c r="E30" s="140">
        <f>SUM(E54:E83)</f>
        <v>0</v>
      </c>
      <c r="F30" s="141">
        <f>E84</f>
        <v>0</v>
      </c>
      <c r="G30" s="140">
        <f>E30+F30</f>
        <v>0</v>
      </c>
    </row>
    <row r="31" spans="1:21" ht="20.25" customHeight="1">
      <c r="B31" s="782"/>
      <c r="C31" s="783"/>
      <c r="D31" s="638"/>
      <c r="E31" s="140">
        <f>SUM(F54:F83)</f>
        <v>0</v>
      </c>
      <c r="F31" s="141">
        <f>F84</f>
        <v>0</v>
      </c>
      <c r="G31" s="140">
        <f t="shared" ref="G31:G34" si="0">E31+F31</f>
        <v>0</v>
      </c>
    </row>
    <row r="32" spans="1:21" ht="20.25" customHeight="1">
      <c r="B32" s="782"/>
      <c r="C32" s="783"/>
      <c r="D32" s="638"/>
      <c r="E32" s="140">
        <f>SUM(G54:G83)</f>
        <v>0</v>
      </c>
      <c r="F32" s="141">
        <f>G84</f>
        <v>0</v>
      </c>
      <c r="G32" s="140">
        <f t="shared" si="0"/>
        <v>0</v>
      </c>
    </row>
    <row r="33" spans="2:22" ht="20.25" customHeight="1">
      <c r="B33" s="782"/>
      <c r="C33" s="783"/>
      <c r="D33" s="638"/>
      <c r="E33" s="140">
        <f>SUM(H54:H83)</f>
        <v>0</v>
      </c>
      <c r="F33" s="141">
        <f>H84</f>
        <v>0</v>
      </c>
      <c r="G33" s="140">
        <f>E33+F33</f>
        <v>0</v>
      </c>
    </row>
    <row r="34" spans="2:22" ht="20.25" customHeight="1">
      <c r="B34" s="782"/>
      <c r="C34" s="783"/>
      <c r="D34" s="638"/>
      <c r="E34" s="140">
        <f>SUM(I54:I83)</f>
        <v>0</v>
      </c>
      <c r="F34" s="141">
        <f>I84</f>
        <v>0</v>
      </c>
      <c r="G34" s="140">
        <f t="shared" si="0"/>
        <v>0</v>
      </c>
    </row>
    <row r="35" spans="2:22" ht="20.25" customHeight="1">
      <c r="B35" s="782"/>
      <c r="C35" s="783"/>
      <c r="D35" s="638"/>
      <c r="E35" s="140">
        <f>SUM(J54:J83)</f>
        <v>0</v>
      </c>
      <c r="F35" s="141">
        <f>J84</f>
        <v>0</v>
      </c>
      <c r="G35" s="140">
        <f>E35+F35</f>
        <v>0</v>
      </c>
    </row>
    <row r="36" spans="2:22" ht="20.25" customHeight="1">
      <c r="B36" s="782"/>
      <c r="C36" s="783"/>
      <c r="D36" s="638"/>
      <c r="E36" s="140">
        <f>SUM(K54:K83)</f>
        <v>0</v>
      </c>
      <c r="F36" s="141">
        <f>K84</f>
        <v>0</v>
      </c>
      <c r="G36" s="140">
        <f t="shared" ref="G36:G42" si="1">E36+F36</f>
        <v>0</v>
      </c>
    </row>
    <row r="37" spans="2:22" ht="20.25" customHeight="1">
      <c r="B37" s="782"/>
      <c r="C37" s="783"/>
      <c r="D37" s="638"/>
      <c r="E37" s="140">
        <f>SUM(L54:L83)</f>
        <v>0</v>
      </c>
      <c r="F37" s="141">
        <f>L84</f>
        <v>0</v>
      </c>
      <c r="G37" s="140">
        <f t="shared" si="1"/>
        <v>0</v>
      </c>
    </row>
    <row r="38" spans="2:22" ht="20.25" customHeight="1">
      <c r="B38" s="782"/>
      <c r="C38" s="783"/>
      <c r="D38" s="638"/>
      <c r="E38" s="140">
        <f>SUM(M54:M83)</f>
        <v>0</v>
      </c>
      <c r="F38" s="141">
        <f>M84</f>
        <v>0</v>
      </c>
      <c r="G38" s="140">
        <f t="shared" si="1"/>
        <v>0</v>
      </c>
    </row>
    <row r="39" spans="2:22" ht="20.25" customHeight="1">
      <c r="B39" s="782"/>
      <c r="C39" s="783"/>
      <c r="D39" s="638"/>
      <c r="E39" s="140">
        <f>SUM(N54:N83)</f>
        <v>0</v>
      </c>
      <c r="F39" s="141">
        <f>N84</f>
        <v>0</v>
      </c>
      <c r="G39" s="140">
        <f t="shared" si="1"/>
        <v>0</v>
      </c>
    </row>
    <row r="40" spans="2:22" ht="20.25" customHeight="1">
      <c r="B40" s="782"/>
      <c r="C40" s="783"/>
      <c r="D40" s="638"/>
      <c r="E40" s="140">
        <f>SUM(O54:O83)</f>
        <v>0</v>
      </c>
      <c r="F40" s="141">
        <f>O84</f>
        <v>0</v>
      </c>
      <c r="G40" s="140">
        <f t="shared" si="1"/>
        <v>0</v>
      </c>
    </row>
    <row r="41" spans="2:22" ht="20.25" customHeight="1">
      <c r="B41" s="782"/>
      <c r="C41" s="783"/>
      <c r="D41" s="638"/>
      <c r="E41" s="140">
        <f>SUM(P54:P83)</f>
        <v>0</v>
      </c>
      <c r="F41" s="141">
        <f>P84</f>
        <v>0</v>
      </c>
      <c r="G41" s="140">
        <f t="shared" si="1"/>
        <v>0</v>
      </c>
    </row>
    <row r="42" spans="2:22" ht="20.25" customHeight="1">
      <c r="B42" s="782"/>
      <c r="C42" s="783"/>
      <c r="D42" s="639"/>
      <c r="E42" s="142">
        <f>SUM(Q54:Q83)</f>
        <v>0</v>
      </c>
      <c r="F42" s="143">
        <f>Q84</f>
        <v>0</v>
      </c>
      <c r="G42" s="142">
        <f t="shared" si="1"/>
        <v>0</v>
      </c>
    </row>
    <row r="43" spans="2:22" s="8" customFormat="1" ht="21" customHeight="1">
      <c r="B43" s="787" t="s">
        <v>26</v>
      </c>
      <c r="C43" s="788"/>
      <c r="D43" s="137"/>
      <c r="E43" s="144">
        <f>SUM(E29:E42)</f>
        <v>0</v>
      </c>
      <c r="F43" s="144">
        <f>SUM(F29:F42)</f>
        <v>0</v>
      </c>
      <c r="G43" s="144">
        <f>SUM(G29:G42)</f>
        <v>0</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4" t="s">
        <v>622</v>
      </c>
      <c r="C48" s="784"/>
      <c r="D48" s="784"/>
      <c r="E48" s="784"/>
      <c r="F48" s="784"/>
      <c r="G48" s="784"/>
      <c r="H48" s="784"/>
      <c r="I48" s="784"/>
      <c r="J48" s="784"/>
      <c r="K48" s="784"/>
      <c r="L48" s="784"/>
      <c r="M48" s="617"/>
      <c r="N48" s="105"/>
      <c r="O48" s="105"/>
      <c r="P48" s="105"/>
      <c r="Q48" s="105"/>
      <c r="R48" s="105"/>
      <c r="T48" s="37"/>
      <c r="U48" s="19"/>
      <c r="V48" s="38"/>
    </row>
    <row r="49" spans="2:22" s="28" customFormat="1" ht="40.950000000000003" customHeight="1">
      <c r="B49" s="784" t="s">
        <v>567</v>
      </c>
      <c r="C49" s="784"/>
      <c r="D49" s="784"/>
      <c r="E49" s="784"/>
      <c r="F49" s="784"/>
      <c r="G49" s="784"/>
      <c r="H49" s="784"/>
      <c r="I49" s="784"/>
      <c r="J49" s="784"/>
      <c r="K49" s="784"/>
      <c r="L49" s="784"/>
      <c r="M49" s="617"/>
      <c r="N49" s="105"/>
      <c r="O49" s="105"/>
      <c r="P49" s="105"/>
      <c r="Q49" s="105"/>
      <c r="R49" s="105"/>
      <c r="T49" s="37"/>
      <c r="U49" s="19"/>
      <c r="V49" s="38"/>
    </row>
    <row r="50" spans="2:22" s="28" customFormat="1" ht="18" customHeight="1">
      <c r="B50" s="784" t="s">
        <v>691</v>
      </c>
      <c r="C50" s="784"/>
      <c r="D50" s="784"/>
      <c r="E50" s="784"/>
      <c r="F50" s="784"/>
      <c r="G50" s="784"/>
      <c r="H50" s="784"/>
      <c r="I50" s="784"/>
      <c r="J50" s="784"/>
      <c r="K50" s="784"/>
      <c r="L50" s="784"/>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f>D31</f>
        <v>0</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0</v>
      </c>
      <c r="E84" s="679">
        <f>'6.  Carrying Charges'!J162</f>
        <v>0</v>
      </c>
      <c r="F84" s="679">
        <f>'6.  Carrying Charges'!K162</f>
        <v>0</v>
      </c>
      <c r="G84" s="679">
        <f>'6.  Carrying Charges'!L162</f>
        <v>0</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0</v>
      </c>
      <c r="U84" s="152"/>
      <c r="V84" s="153"/>
    </row>
    <row r="85" spans="2:22" s="163" customFormat="1" ht="21.75" customHeight="1">
      <c r="B85" s="623" t="s">
        <v>240</v>
      </c>
      <c r="C85" s="624"/>
      <c r="D85" s="623">
        <f>SUM(D54:D77)+D84</f>
        <v>0</v>
      </c>
      <c r="E85" s="623">
        <f>SUM(E54:E77)+E84</f>
        <v>0</v>
      </c>
      <c r="F85" s="623">
        <f>SUM(F54:F77)+F84</f>
        <v>0</v>
      </c>
      <c r="G85" s="623">
        <f>SUM(G54:G77)+G84</f>
        <v>0</v>
      </c>
      <c r="H85" s="623">
        <f>SUM(H54:H77)+H84</f>
        <v>0</v>
      </c>
      <c r="I85" s="623">
        <f t="shared" ref="I85:O85" si="2">SUM(I54:I77)+I84</f>
        <v>0</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0</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4">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0</v>
      </c>
      <c r="M97" s="556">
        <f>SUM(G97:L97)</f>
        <v>0</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0</v>
      </c>
      <c r="M103" s="556">
        <f>SUM(M93:M102)</f>
        <v>0</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0</v>
      </c>
      <c r="M105" s="556">
        <f>SUM(C105:L105)</f>
        <v>0</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0</v>
      </c>
      <c r="M106" s="554">
        <f>M103-M104+M105</f>
        <v>0</v>
      </c>
    </row>
    <row r="107" spans="2:21" hidden="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5" zoomScale="80" zoomScaleNormal="80" workbookViewId="0">
      <selection activeCell="D53" sqref="D53"/>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7" t="s">
        <v>171</v>
      </c>
      <c r="C14" s="126" t="s">
        <v>175</v>
      </c>
    </row>
    <row r="15" spans="2:3" ht="26.25" customHeight="1" thickBot="1">
      <c r="C15" s="128" t="s">
        <v>407</v>
      </c>
    </row>
    <row r="16" spans="2:3" ht="27" customHeight="1" thickBot="1">
      <c r="C16" s="569" t="s">
        <v>554</v>
      </c>
    </row>
    <row r="19" spans="2:8" ht="15.6">
      <c r="B19" s="537" t="s">
        <v>627</v>
      </c>
    </row>
    <row r="20" spans="2:8" ht="13.5" customHeight="1"/>
    <row r="21" spans="2:8" ht="40.950000000000003" customHeight="1">
      <c r="B21" s="784" t="s">
        <v>690</v>
      </c>
      <c r="C21" s="784"/>
      <c r="D21" s="784"/>
      <c r="E21" s="784"/>
      <c r="F21" s="784"/>
      <c r="G21" s="784"/>
      <c r="H21" s="784"/>
    </row>
    <row r="23" spans="2:8" s="609" customFormat="1" ht="15.6">
      <c r="B23" s="619" t="s">
        <v>549</v>
      </c>
      <c r="C23" s="619" t="s">
        <v>564</v>
      </c>
      <c r="D23" s="619" t="s">
        <v>548</v>
      </c>
      <c r="E23" s="791" t="s">
        <v>34</v>
      </c>
      <c r="F23" s="792"/>
      <c r="G23" s="791" t="s">
        <v>547</v>
      </c>
      <c r="H23" s="792"/>
    </row>
    <row r="24" spans="2:8">
      <c r="B24" s="608">
        <v>1</v>
      </c>
      <c r="C24" s="644"/>
      <c r="D24" s="607"/>
      <c r="E24" s="789"/>
      <c r="F24" s="790"/>
      <c r="G24" s="793"/>
      <c r="H24" s="794"/>
    </row>
    <row r="25" spans="2:8">
      <c r="B25" s="608">
        <v>2</v>
      </c>
      <c r="C25" s="644"/>
      <c r="D25" s="607"/>
      <c r="E25" s="789"/>
      <c r="F25" s="790"/>
      <c r="G25" s="793"/>
      <c r="H25" s="794"/>
    </row>
    <row r="26" spans="2:8">
      <c r="B26" s="608">
        <v>3</v>
      </c>
      <c r="C26" s="644"/>
      <c r="D26" s="607"/>
      <c r="E26" s="789"/>
      <c r="F26" s="790"/>
      <c r="G26" s="793"/>
      <c r="H26" s="794"/>
    </row>
    <row r="27" spans="2:8">
      <c r="B27" s="608">
        <v>4</v>
      </c>
      <c r="C27" s="644"/>
      <c r="D27" s="607"/>
      <c r="E27" s="789"/>
      <c r="F27" s="790"/>
      <c r="G27" s="793"/>
      <c r="H27" s="794"/>
    </row>
    <row r="28" spans="2:8">
      <c r="B28" s="608">
        <v>5</v>
      </c>
      <c r="C28" s="644"/>
      <c r="D28" s="607"/>
      <c r="E28" s="789"/>
      <c r="F28" s="790"/>
      <c r="G28" s="793"/>
      <c r="H28" s="794"/>
    </row>
    <row r="29" spans="2:8">
      <c r="B29" s="608">
        <v>6</v>
      </c>
      <c r="C29" s="644"/>
      <c r="D29" s="607"/>
      <c r="E29" s="789"/>
      <c r="F29" s="790"/>
      <c r="G29" s="793"/>
      <c r="H29" s="794"/>
    </row>
    <row r="30" spans="2:8">
      <c r="B30" s="608">
        <v>7</v>
      </c>
      <c r="C30" s="644"/>
      <c r="D30" s="607"/>
      <c r="E30" s="789"/>
      <c r="F30" s="790"/>
      <c r="G30" s="793"/>
      <c r="H30" s="794"/>
    </row>
    <row r="31" spans="2:8">
      <c r="B31" s="608">
        <v>8</v>
      </c>
      <c r="C31" s="644"/>
      <c r="D31" s="607"/>
      <c r="E31" s="789"/>
      <c r="F31" s="790"/>
      <c r="G31" s="793"/>
      <c r="H31" s="794"/>
    </row>
    <row r="32" spans="2:8">
      <c r="B32" s="608">
        <v>9</v>
      </c>
      <c r="C32" s="644"/>
      <c r="D32" s="607"/>
      <c r="E32" s="789"/>
      <c r="F32" s="790"/>
      <c r="G32" s="793"/>
      <c r="H32" s="794"/>
    </row>
    <row r="33" spans="2:8">
      <c r="B33" s="608">
        <v>10</v>
      </c>
      <c r="C33" s="644"/>
      <c r="D33" s="607"/>
      <c r="E33" s="789"/>
      <c r="F33" s="790"/>
      <c r="G33" s="793"/>
      <c r="H33" s="794"/>
    </row>
    <row r="34" spans="2:8">
      <c r="B34" s="608" t="s">
        <v>481</v>
      </c>
      <c r="C34" s="644"/>
      <c r="D34" s="607"/>
      <c r="E34" s="789"/>
      <c r="F34" s="790"/>
      <c r="G34" s="793"/>
      <c r="H34" s="794"/>
    </row>
    <row r="36" spans="2:8" ht="30.75" customHeight="1">
      <c r="B36" s="537" t="s">
        <v>623</v>
      </c>
    </row>
    <row r="37" spans="2:8" ht="23.25" customHeight="1">
      <c r="B37" s="568" t="s">
        <v>628</v>
      </c>
      <c r="C37" s="605"/>
      <c r="D37" s="605"/>
      <c r="E37" s="605"/>
      <c r="F37" s="605"/>
      <c r="G37" s="605"/>
      <c r="H37" s="605"/>
    </row>
    <row r="39" spans="2:8" s="90" customFormat="1" ht="15.6">
      <c r="B39" s="619" t="s">
        <v>549</v>
      </c>
      <c r="C39" s="619" t="s">
        <v>564</v>
      </c>
      <c r="D39" s="619" t="s">
        <v>548</v>
      </c>
      <c r="E39" s="791" t="s">
        <v>34</v>
      </c>
      <c r="F39" s="792"/>
      <c r="G39" s="791" t="s">
        <v>547</v>
      </c>
      <c r="H39" s="792"/>
    </row>
    <row r="40" spans="2:8">
      <c r="B40" s="608">
        <v>1</v>
      </c>
      <c r="C40" s="644"/>
      <c r="D40" s="607"/>
      <c r="E40" s="789"/>
      <c r="F40" s="790"/>
      <c r="G40" s="793"/>
      <c r="H40" s="794"/>
    </row>
    <row r="41" spans="2:8">
      <c r="B41" s="608">
        <v>2</v>
      </c>
      <c r="C41" s="644"/>
      <c r="D41" s="607"/>
      <c r="E41" s="789"/>
      <c r="F41" s="790"/>
      <c r="G41" s="793"/>
      <c r="H41" s="794"/>
    </row>
    <row r="42" spans="2:8">
      <c r="B42" s="608">
        <v>3</v>
      </c>
      <c r="C42" s="644"/>
      <c r="D42" s="607"/>
      <c r="E42" s="789"/>
      <c r="F42" s="790"/>
      <c r="G42" s="793"/>
      <c r="H42" s="794"/>
    </row>
    <row r="43" spans="2:8">
      <c r="B43" s="608">
        <v>4</v>
      </c>
      <c r="C43" s="644"/>
      <c r="D43" s="607"/>
      <c r="E43" s="789"/>
      <c r="F43" s="790"/>
      <c r="G43" s="793"/>
      <c r="H43" s="794"/>
    </row>
    <row r="44" spans="2:8">
      <c r="B44" s="608">
        <v>5</v>
      </c>
      <c r="C44" s="644"/>
      <c r="D44" s="607"/>
      <c r="E44" s="789"/>
      <c r="F44" s="790"/>
      <c r="G44" s="793"/>
      <c r="H44" s="794"/>
    </row>
    <row r="45" spans="2:8">
      <c r="B45" s="608">
        <v>6</v>
      </c>
      <c r="C45" s="644"/>
      <c r="D45" s="607"/>
      <c r="E45" s="789"/>
      <c r="F45" s="790"/>
      <c r="G45" s="793"/>
      <c r="H45" s="794"/>
    </row>
    <row r="46" spans="2:8">
      <c r="B46" s="608">
        <v>7</v>
      </c>
      <c r="C46" s="644"/>
      <c r="D46" s="607"/>
      <c r="E46" s="789"/>
      <c r="F46" s="790"/>
      <c r="G46" s="793"/>
      <c r="H46" s="794"/>
    </row>
    <row r="47" spans="2:8">
      <c r="B47" s="608">
        <v>8</v>
      </c>
      <c r="C47" s="644"/>
      <c r="D47" s="607"/>
      <c r="E47" s="789"/>
      <c r="F47" s="790"/>
      <c r="G47" s="793"/>
      <c r="H47" s="794"/>
    </row>
    <row r="48" spans="2:8">
      <c r="B48" s="608">
        <v>9</v>
      </c>
      <c r="C48" s="644"/>
      <c r="D48" s="607"/>
      <c r="E48" s="789"/>
      <c r="F48" s="790"/>
      <c r="G48" s="793"/>
      <c r="H48" s="794"/>
    </row>
    <row r="49" spans="2:8">
      <c r="B49" s="608">
        <v>10</v>
      </c>
      <c r="C49" s="644"/>
      <c r="D49" s="607"/>
      <c r="E49" s="789"/>
      <c r="F49" s="790"/>
      <c r="G49" s="793"/>
      <c r="H49" s="794"/>
    </row>
    <row r="50" spans="2:8">
      <c r="B50" s="608" t="s">
        <v>481</v>
      </c>
      <c r="C50" s="644"/>
      <c r="D50" s="607"/>
      <c r="E50" s="789"/>
      <c r="F50" s="790"/>
      <c r="G50" s="793"/>
      <c r="H50" s="79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9" zoomScale="80" zoomScaleNormal="80" workbookViewId="0">
      <selection activeCell="D56" sqref="D56"/>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row>
    <row r="10" spans="2:17" s="17" customFormat="1" ht="16.5" customHeight="1"/>
    <row r="11" spans="2:17" s="17" customFormat="1" ht="36.75" customHeight="1">
      <c r="B11" s="795" t="s">
        <v>566</v>
      </c>
      <c r="C11" s="795"/>
      <c r="D11" s="795"/>
      <c r="E11" s="795"/>
      <c r="F11" s="795"/>
      <c r="G11" s="795"/>
      <c r="H11" s="795"/>
      <c r="I11" s="795"/>
      <c r="J11" s="795"/>
      <c r="K11" s="795"/>
      <c r="L11" s="795"/>
      <c r="M11" s="79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f>'1.  LRAMVA Summary'!F53</f>
        <v>0</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684</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95" t="s">
        <v>565</v>
      </c>
      <c r="C26" s="795"/>
      <c r="D26" s="795"/>
      <c r="E26" s="795"/>
      <c r="F26" s="795"/>
      <c r="G26" s="795"/>
      <c r="H26" s="795"/>
      <c r="I26" s="795"/>
      <c r="J26" s="795"/>
      <c r="K26" s="795"/>
      <c r="L26" s="795"/>
      <c r="M26" s="79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f>'1.  LRAMVA Summary'!F53</f>
        <v>0</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684</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454</v>
      </c>
      <c r="C39" s="35"/>
      <c r="D39" s="34"/>
      <c r="E39" s="39"/>
      <c r="F39" s="40"/>
    </row>
    <row r="40" spans="2:32" s="70" customFormat="1" ht="39" customHeight="1">
      <c r="B40" s="795" t="s">
        <v>621</v>
      </c>
      <c r="C40" s="795"/>
      <c r="D40" s="795"/>
      <c r="E40" s="795"/>
      <c r="F40" s="795"/>
      <c r="G40" s="795"/>
      <c r="H40" s="795"/>
      <c r="I40" s="795"/>
      <c r="J40" s="795"/>
      <c r="K40" s="795"/>
      <c r="L40" s="795"/>
      <c r="M40" s="79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618</v>
      </c>
      <c r="D42" s="243" t="str">
        <f>'1.  LRAMVA Summary'!D52</f>
        <v>Residential</v>
      </c>
      <c r="E42" s="243" t="str">
        <f>'1.  LRAMVA Summary'!E52</f>
        <v>GS&lt;50 kW</v>
      </c>
      <c r="F42" s="243" t="str">
        <f>'1.  LRAMVA Summary'!F52</f>
        <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f>'1.  LRAMVA Summary'!F53</f>
        <v>0</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0" zoomScaleNormal="80" workbookViewId="0">
      <pane ySplit="14" topLeftCell="A15" activePane="bottomLeft" state="frozen"/>
      <selection pane="bottomLeft" activeCell="C136" sqref="C136"/>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96" t="s">
        <v>171</v>
      </c>
      <c r="C4" s="85" t="s">
        <v>175</v>
      </c>
      <c r="D4" s="85"/>
      <c r="E4" s="49"/>
    </row>
    <row r="5" spans="1:26" s="18" customFormat="1" ht="26.25" hidden="1" customHeight="1" outlineLevel="1" thickBot="1">
      <c r="A5" s="4"/>
      <c r="B5" s="796"/>
      <c r="C5" s="86" t="s">
        <v>172</v>
      </c>
      <c r="D5" s="86"/>
      <c r="E5" s="49"/>
    </row>
    <row r="6" spans="1:26" ht="26.25" hidden="1" customHeight="1" outlineLevel="1" thickBot="1">
      <c r="B6" s="796"/>
      <c r="C6" s="802" t="s">
        <v>554</v>
      </c>
      <c r="D6" s="80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04" t="s">
        <v>629</v>
      </c>
      <c r="C12" s="804"/>
      <c r="D12" s="804"/>
      <c r="E12" s="804"/>
      <c r="F12" s="804"/>
      <c r="G12" s="804"/>
      <c r="H12" s="804"/>
      <c r="I12" s="804"/>
      <c r="J12" s="804"/>
      <c r="K12" s="804"/>
      <c r="L12" s="804"/>
      <c r="M12" s="804"/>
      <c r="N12" s="804"/>
      <c r="O12" s="80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568</v>
      </c>
      <c r="E14" s="472" t="s">
        <v>569</v>
      </c>
      <c r="F14" s="472" t="s">
        <v>570</v>
      </c>
      <c r="G14" s="472" t="s">
        <v>571</v>
      </c>
      <c r="H14" s="472" t="s">
        <v>572</v>
      </c>
      <c r="I14" s="472" t="s">
        <v>573</v>
      </c>
      <c r="J14" s="472" t="s">
        <v>574</v>
      </c>
      <c r="K14" s="472" t="s">
        <v>575</v>
      </c>
      <c r="L14" s="472" t="s">
        <v>576</v>
      </c>
      <c r="M14" s="472" t="s">
        <v>577</v>
      </c>
      <c r="N14" s="472" t="s">
        <v>578</v>
      </c>
      <c r="O14" s="472" t="s">
        <v>579</v>
      </c>
      <c r="P14" s="7"/>
    </row>
    <row r="15" spans="1:26" s="7" customFormat="1" ht="18.75" customHeight="1">
      <c r="B15" s="473" t="s">
        <v>188</v>
      </c>
      <c r="C15" s="79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98"/>
      <c r="D16" s="477"/>
      <c r="E16" s="477"/>
      <c r="F16" s="477"/>
      <c r="G16" s="477"/>
      <c r="H16" s="477"/>
      <c r="I16" s="477"/>
      <c r="J16" s="477"/>
      <c r="K16" s="477"/>
      <c r="L16" s="477"/>
      <c r="M16" s="477"/>
      <c r="N16" s="477"/>
      <c r="O16" s="478"/>
    </row>
    <row r="17" spans="1:15" s="111" customFormat="1" ht="17.25" customHeight="1">
      <c r="B17" s="479" t="s">
        <v>563</v>
      </c>
      <c r="C17" s="799"/>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00" t="str">
        <f>'2. LRAMVA Threshold'!D43</f>
        <v>kWh</v>
      </c>
      <c r="D18" s="46"/>
      <c r="E18" s="46"/>
      <c r="F18" s="46"/>
      <c r="G18" s="46"/>
      <c r="H18" s="46"/>
      <c r="I18" s="46"/>
      <c r="J18" s="46"/>
      <c r="K18" s="46"/>
      <c r="L18" s="46"/>
      <c r="M18" s="46"/>
      <c r="N18" s="46"/>
      <c r="O18" s="69"/>
    </row>
    <row r="19" spans="1:15" s="7" customFormat="1" ht="15" customHeight="1" outlineLevel="1">
      <c r="B19" s="536" t="s">
        <v>514</v>
      </c>
      <c r="C19" s="798"/>
      <c r="D19" s="46"/>
      <c r="E19" s="46"/>
      <c r="F19" s="46"/>
      <c r="G19" s="46"/>
      <c r="H19" s="46"/>
      <c r="I19" s="46"/>
      <c r="J19" s="46"/>
      <c r="K19" s="46"/>
      <c r="L19" s="46"/>
      <c r="M19" s="46"/>
      <c r="N19" s="46"/>
      <c r="O19" s="69"/>
    </row>
    <row r="20" spans="1:15" s="7" customFormat="1" ht="15" customHeight="1" outlineLevel="1">
      <c r="B20" s="536" t="s">
        <v>515</v>
      </c>
      <c r="C20" s="798"/>
      <c r="D20" s="46"/>
      <c r="E20" s="46"/>
      <c r="F20" s="46"/>
      <c r="G20" s="46"/>
      <c r="H20" s="46"/>
      <c r="I20" s="46"/>
      <c r="J20" s="46"/>
      <c r="K20" s="46"/>
      <c r="L20" s="46"/>
      <c r="M20" s="46"/>
      <c r="N20" s="46"/>
      <c r="O20" s="69"/>
    </row>
    <row r="21" spans="1:15" s="7" customFormat="1" ht="15" customHeight="1" outlineLevel="1">
      <c r="B21" s="536" t="s">
        <v>491</v>
      </c>
      <c r="C21" s="798"/>
      <c r="D21" s="46"/>
      <c r="E21" s="46"/>
      <c r="F21" s="46"/>
      <c r="G21" s="46"/>
      <c r="H21" s="46"/>
      <c r="I21" s="46"/>
      <c r="J21" s="46"/>
      <c r="K21" s="46"/>
      <c r="L21" s="46"/>
      <c r="M21" s="46"/>
      <c r="N21" s="46"/>
      <c r="O21" s="69"/>
    </row>
    <row r="22" spans="1:15" s="7" customFormat="1" ht="14.25" customHeight="1">
      <c r="B22" s="536" t="s">
        <v>516</v>
      </c>
      <c r="C22" s="801"/>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0" t="str">
        <f>'2. LRAMVA Threshold'!E43</f>
        <v>kWh</v>
      </c>
      <c r="D25" s="46"/>
      <c r="E25" s="46"/>
      <c r="F25" s="46"/>
      <c r="G25" s="46"/>
      <c r="H25" s="46"/>
      <c r="I25" s="46"/>
      <c r="J25" s="46"/>
      <c r="K25" s="46"/>
      <c r="L25" s="46"/>
      <c r="M25" s="46"/>
      <c r="N25" s="46"/>
      <c r="O25" s="69"/>
    </row>
    <row r="26" spans="1:15" s="18" customFormat="1" outlineLevel="1">
      <c r="A26" s="4"/>
      <c r="B26" s="536" t="s">
        <v>514</v>
      </c>
      <c r="C26" s="798"/>
      <c r="D26" s="46"/>
      <c r="E26" s="46"/>
      <c r="F26" s="46"/>
      <c r="G26" s="46"/>
      <c r="H26" s="46"/>
      <c r="I26" s="46"/>
      <c r="J26" s="46"/>
      <c r="K26" s="46"/>
      <c r="L26" s="46"/>
      <c r="M26" s="46"/>
      <c r="N26" s="46"/>
      <c r="O26" s="69"/>
    </row>
    <row r="27" spans="1:15" s="18" customFormat="1" outlineLevel="1">
      <c r="A27" s="4"/>
      <c r="B27" s="536" t="s">
        <v>515</v>
      </c>
      <c r="C27" s="798"/>
      <c r="D27" s="46"/>
      <c r="E27" s="46"/>
      <c r="F27" s="46"/>
      <c r="G27" s="46"/>
      <c r="H27" s="46"/>
      <c r="I27" s="46"/>
      <c r="J27" s="46"/>
      <c r="K27" s="46"/>
      <c r="L27" s="46"/>
      <c r="M27" s="46"/>
      <c r="N27" s="46"/>
      <c r="O27" s="69"/>
    </row>
    <row r="28" spans="1:15" s="18" customFormat="1" outlineLevel="1">
      <c r="A28" s="4"/>
      <c r="B28" s="536" t="s">
        <v>491</v>
      </c>
      <c r="C28" s="798"/>
      <c r="D28" s="46"/>
      <c r="E28" s="46"/>
      <c r="F28" s="46"/>
      <c r="G28" s="46"/>
      <c r="H28" s="46"/>
      <c r="I28" s="46"/>
      <c r="J28" s="46"/>
      <c r="K28" s="46"/>
      <c r="L28" s="46"/>
      <c r="M28" s="46"/>
      <c r="N28" s="46"/>
      <c r="O28" s="69"/>
    </row>
    <row r="29" spans="1:15" s="18" customFormat="1">
      <c r="A29" s="4"/>
      <c r="B29" s="536" t="s">
        <v>516</v>
      </c>
      <c r="C29" s="801"/>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2" t="s">
        <v>517</v>
      </c>
      <c r="C30" s="488"/>
      <c r="D30" s="71"/>
      <c r="E30" s="484">
        <f>ROUND(SUM(D29*E16+E29*E17)/12,4)</f>
        <v>0</v>
      </c>
      <c r="F30" s="484">
        <f t="shared" ref="F30:N30" si="5">ROUND(SUM(E29*F16+F29*F17)/12,4)</f>
        <v>0</v>
      </c>
      <c r="G30" s="484">
        <f t="shared" si="5"/>
        <v>0</v>
      </c>
      <c r="H30" s="484">
        <f t="shared" si="5"/>
        <v>0</v>
      </c>
      <c r="I30" s="484">
        <f t="shared" si="5"/>
        <v>0</v>
      </c>
      <c r="J30" s="484">
        <f>ROUND(SUM(I29*J16+J29*J17)/12,4)</f>
        <v>0</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f>'1.  LRAMVA Summary'!B31</f>
        <v>0</v>
      </c>
      <c r="C32" s="800">
        <f>'2. LRAMVA Threshold'!F43</f>
        <v>0</v>
      </c>
      <c r="D32" s="46"/>
      <c r="E32" s="46"/>
      <c r="F32" s="46"/>
      <c r="G32" s="46"/>
      <c r="H32" s="46"/>
      <c r="I32" s="46"/>
      <c r="J32" s="46"/>
      <c r="K32" s="46"/>
      <c r="L32" s="46"/>
      <c r="M32" s="46"/>
      <c r="N32" s="46"/>
      <c r="O32" s="69"/>
    </row>
    <row r="33" spans="1:15" s="18" customFormat="1" outlineLevel="1">
      <c r="A33" s="4"/>
      <c r="B33" s="536" t="s">
        <v>514</v>
      </c>
      <c r="C33" s="798"/>
      <c r="D33" s="46"/>
      <c r="E33" s="46"/>
      <c r="F33" s="46"/>
      <c r="G33" s="46"/>
      <c r="H33" s="46"/>
      <c r="I33" s="46"/>
      <c r="J33" s="46"/>
      <c r="K33" s="46"/>
      <c r="L33" s="46"/>
      <c r="M33" s="46"/>
      <c r="N33" s="46"/>
      <c r="O33" s="69"/>
    </row>
    <row r="34" spans="1:15" s="18" customFormat="1" outlineLevel="1">
      <c r="A34" s="4"/>
      <c r="B34" s="536" t="s">
        <v>515</v>
      </c>
      <c r="C34" s="798"/>
      <c r="D34" s="46"/>
      <c r="E34" s="46"/>
      <c r="F34" s="46"/>
      <c r="G34" s="46"/>
      <c r="H34" s="46"/>
      <c r="I34" s="46"/>
      <c r="J34" s="46"/>
      <c r="K34" s="46"/>
      <c r="L34" s="46"/>
      <c r="M34" s="46"/>
      <c r="N34" s="46"/>
      <c r="O34" s="69"/>
    </row>
    <row r="35" spans="1:15" s="18" customFormat="1" outlineLevel="1">
      <c r="A35" s="4"/>
      <c r="B35" s="536" t="s">
        <v>491</v>
      </c>
      <c r="C35" s="798"/>
      <c r="D35" s="46"/>
      <c r="E35" s="46"/>
      <c r="F35" s="46"/>
      <c r="G35" s="46"/>
      <c r="H35" s="46"/>
      <c r="I35" s="46"/>
      <c r="J35" s="46"/>
      <c r="K35" s="46"/>
      <c r="L35" s="46"/>
      <c r="M35" s="46"/>
      <c r="N35" s="46"/>
      <c r="O35" s="69"/>
    </row>
    <row r="36" spans="1:15" s="18" customFormat="1">
      <c r="A36" s="4"/>
      <c r="B36" s="536" t="s">
        <v>516</v>
      </c>
      <c r="C36" s="801"/>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2" t="s">
        <v>517</v>
      </c>
      <c r="C37" s="488"/>
      <c r="D37" s="71"/>
      <c r="E37" s="484">
        <f t="shared" ref="E37:N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f>'1.  LRAMVA Summary'!B32</f>
        <v>0</v>
      </c>
      <c r="C39" s="800">
        <f>'2. LRAMVA Threshold'!G43</f>
        <v>0</v>
      </c>
      <c r="D39" s="46"/>
      <c r="E39" s="46"/>
      <c r="F39" s="46"/>
      <c r="G39" s="46"/>
      <c r="H39" s="46"/>
      <c r="I39" s="46"/>
      <c r="J39" s="46"/>
      <c r="K39" s="46"/>
      <c r="L39" s="46"/>
      <c r="M39" s="46"/>
      <c r="N39" s="46"/>
      <c r="O39" s="69"/>
    </row>
    <row r="40" spans="1:15" s="18" customFormat="1" outlineLevel="1">
      <c r="A40" s="4"/>
      <c r="B40" s="536" t="s">
        <v>514</v>
      </c>
      <c r="C40" s="798"/>
      <c r="D40" s="46"/>
      <c r="E40" s="46"/>
      <c r="F40" s="46"/>
      <c r="G40" s="46"/>
      <c r="H40" s="46"/>
      <c r="I40" s="46"/>
      <c r="J40" s="46"/>
      <c r="K40" s="46"/>
      <c r="L40" s="46"/>
      <c r="M40" s="46"/>
      <c r="N40" s="46"/>
      <c r="O40" s="69"/>
    </row>
    <row r="41" spans="1:15" s="18" customFormat="1" outlineLevel="1">
      <c r="A41" s="4"/>
      <c r="B41" s="536" t="s">
        <v>515</v>
      </c>
      <c r="C41" s="798"/>
      <c r="D41" s="46"/>
      <c r="E41" s="46"/>
      <c r="F41" s="46"/>
      <c r="G41" s="46"/>
      <c r="H41" s="46"/>
      <c r="I41" s="46"/>
      <c r="J41" s="46"/>
      <c r="K41" s="46"/>
      <c r="L41" s="46"/>
      <c r="M41" s="46"/>
      <c r="N41" s="46"/>
      <c r="O41" s="69"/>
    </row>
    <row r="42" spans="1:15" s="18" customFormat="1" outlineLevel="1">
      <c r="A42" s="4"/>
      <c r="B42" s="536" t="s">
        <v>491</v>
      </c>
      <c r="C42" s="798"/>
      <c r="D42" s="46"/>
      <c r="E42" s="46"/>
      <c r="F42" s="46"/>
      <c r="G42" s="46"/>
      <c r="H42" s="46"/>
      <c r="I42" s="46"/>
      <c r="J42" s="46"/>
      <c r="K42" s="46"/>
      <c r="L42" s="46"/>
      <c r="M42" s="46"/>
      <c r="N42" s="46"/>
      <c r="O42" s="69"/>
    </row>
    <row r="43" spans="1:15" s="18" customFormat="1">
      <c r="A43" s="4"/>
      <c r="B43" s="536" t="s">
        <v>516</v>
      </c>
      <c r="C43" s="801"/>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517</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f>'1.  LRAMVA Summary'!B33</f>
        <v>0</v>
      </c>
      <c r="C46" s="800">
        <f>'2. LRAMVA Threshold'!H43</f>
        <v>0</v>
      </c>
      <c r="D46" s="46"/>
      <c r="E46" s="46"/>
      <c r="F46" s="46"/>
      <c r="G46" s="46"/>
      <c r="H46" s="46"/>
      <c r="I46" s="46"/>
      <c r="J46" s="46"/>
      <c r="K46" s="46"/>
      <c r="L46" s="46"/>
      <c r="M46" s="46"/>
      <c r="N46" s="46"/>
      <c r="O46" s="69"/>
    </row>
    <row r="47" spans="1:15" s="18" customFormat="1" outlineLevel="1">
      <c r="A47" s="4"/>
      <c r="B47" s="536" t="s">
        <v>514</v>
      </c>
      <c r="C47" s="798"/>
      <c r="D47" s="46"/>
      <c r="E47" s="46"/>
      <c r="F47" s="46"/>
      <c r="G47" s="46"/>
      <c r="H47" s="46"/>
      <c r="I47" s="46"/>
      <c r="J47" s="46"/>
      <c r="K47" s="46"/>
      <c r="L47" s="46"/>
      <c r="M47" s="46"/>
      <c r="N47" s="46"/>
      <c r="O47" s="69"/>
    </row>
    <row r="48" spans="1:15" s="18" customFormat="1" outlineLevel="1">
      <c r="A48" s="4"/>
      <c r="B48" s="536" t="s">
        <v>515</v>
      </c>
      <c r="C48" s="798"/>
      <c r="D48" s="46"/>
      <c r="E48" s="46"/>
      <c r="F48" s="46"/>
      <c r="G48" s="46"/>
      <c r="H48" s="46"/>
      <c r="I48" s="46"/>
      <c r="J48" s="46"/>
      <c r="K48" s="46"/>
      <c r="L48" s="46"/>
      <c r="M48" s="46"/>
      <c r="N48" s="46"/>
      <c r="O48" s="69"/>
    </row>
    <row r="49" spans="1:15" s="18" customFormat="1" outlineLevel="1">
      <c r="A49" s="4"/>
      <c r="B49" s="536" t="s">
        <v>491</v>
      </c>
      <c r="C49" s="798"/>
      <c r="D49" s="46"/>
      <c r="E49" s="46"/>
      <c r="F49" s="46"/>
      <c r="G49" s="46"/>
      <c r="H49" s="46"/>
      <c r="I49" s="46"/>
      <c r="J49" s="46"/>
      <c r="K49" s="46"/>
      <c r="L49" s="46"/>
      <c r="M49" s="46"/>
      <c r="N49" s="46"/>
      <c r="O49" s="69"/>
    </row>
    <row r="50" spans="1:15" s="18" customFormat="1">
      <c r="A50" s="4"/>
      <c r="B50" s="536" t="s">
        <v>516</v>
      </c>
      <c r="C50" s="801"/>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517</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f>'1.  LRAMVA Summary'!B34</f>
        <v>0</v>
      </c>
      <c r="C53" s="800">
        <f>'2. LRAMVA Threshold'!I43</f>
        <v>0</v>
      </c>
      <c r="D53" s="46"/>
      <c r="E53" s="46"/>
      <c r="F53" s="46"/>
      <c r="G53" s="46"/>
      <c r="H53" s="46"/>
      <c r="I53" s="46"/>
      <c r="J53" s="46"/>
      <c r="K53" s="46"/>
      <c r="L53" s="46"/>
      <c r="M53" s="46"/>
      <c r="N53" s="46"/>
      <c r="O53" s="69"/>
    </row>
    <row r="54" spans="1:15" s="18" customFormat="1" outlineLevel="1">
      <c r="A54" s="4"/>
      <c r="B54" s="536" t="s">
        <v>514</v>
      </c>
      <c r="C54" s="798"/>
      <c r="D54" s="46"/>
      <c r="E54" s="46"/>
      <c r="F54" s="46"/>
      <c r="G54" s="46"/>
      <c r="H54" s="46"/>
      <c r="I54" s="46"/>
      <c r="J54" s="46"/>
      <c r="K54" s="46"/>
      <c r="L54" s="46"/>
      <c r="M54" s="46"/>
      <c r="N54" s="46"/>
      <c r="O54" s="69"/>
    </row>
    <row r="55" spans="1:15" s="18" customFormat="1" outlineLevel="1">
      <c r="A55" s="4"/>
      <c r="B55" s="536" t="s">
        <v>515</v>
      </c>
      <c r="C55" s="798"/>
      <c r="D55" s="46"/>
      <c r="E55" s="46"/>
      <c r="F55" s="46"/>
      <c r="G55" s="46"/>
      <c r="H55" s="46"/>
      <c r="I55" s="46"/>
      <c r="J55" s="46"/>
      <c r="K55" s="46"/>
      <c r="L55" s="46"/>
      <c r="M55" s="46"/>
      <c r="N55" s="46"/>
      <c r="O55" s="69"/>
    </row>
    <row r="56" spans="1:15" s="18" customFormat="1" outlineLevel="1">
      <c r="A56" s="4"/>
      <c r="B56" s="536" t="s">
        <v>491</v>
      </c>
      <c r="C56" s="798"/>
      <c r="D56" s="46"/>
      <c r="E56" s="46"/>
      <c r="F56" s="46"/>
      <c r="G56" s="46"/>
      <c r="H56" s="46"/>
      <c r="I56" s="46"/>
      <c r="J56" s="46"/>
      <c r="K56" s="46"/>
      <c r="L56" s="46"/>
      <c r="M56" s="46"/>
      <c r="N56" s="46"/>
      <c r="O56" s="69"/>
    </row>
    <row r="57" spans="1:15" s="18" customFormat="1">
      <c r="A57" s="4"/>
      <c r="B57" s="536" t="s">
        <v>516</v>
      </c>
      <c r="C57" s="801"/>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f>'1.  LRAMVA Summary'!B35</f>
        <v>0</v>
      </c>
      <c r="C60" s="800">
        <f>'2. LRAMVA Threshold'!J43</f>
        <v>0</v>
      </c>
      <c r="D60" s="46"/>
      <c r="E60" s="46"/>
      <c r="F60" s="46"/>
      <c r="G60" s="46"/>
      <c r="H60" s="46"/>
      <c r="I60" s="46"/>
      <c r="J60" s="46"/>
      <c r="K60" s="46"/>
      <c r="L60" s="46"/>
      <c r="M60" s="46"/>
      <c r="N60" s="46"/>
      <c r="O60" s="69"/>
    </row>
    <row r="61" spans="1:15" s="18" customFormat="1" outlineLevel="1">
      <c r="A61" s="4"/>
      <c r="B61" s="536" t="s">
        <v>514</v>
      </c>
      <c r="C61" s="798"/>
      <c r="D61" s="46"/>
      <c r="E61" s="46"/>
      <c r="F61" s="46"/>
      <c r="G61" s="46"/>
      <c r="H61" s="46"/>
      <c r="I61" s="46"/>
      <c r="J61" s="46"/>
      <c r="K61" s="46"/>
      <c r="L61" s="46"/>
      <c r="M61" s="46"/>
      <c r="N61" s="46"/>
      <c r="O61" s="69"/>
    </row>
    <row r="62" spans="1:15" s="18" customFormat="1" outlineLevel="1">
      <c r="A62" s="4"/>
      <c r="B62" s="536" t="s">
        <v>515</v>
      </c>
      <c r="C62" s="798"/>
      <c r="D62" s="46"/>
      <c r="E62" s="46"/>
      <c r="F62" s="46"/>
      <c r="G62" s="46"/>
      <c r="H62" s="46"/>
      <c r="I62" s="46"/>
      <c r="J62" s="46"/>
      <c r="K62" s="46"/>
      <c r="L62" s="46"/>
      <c r="M62" s="46"/>
      <c r="N62" s="46"/>
      <c r="O62" s="69"/>
    </row>
    <row r="63" spans="1:15" s="18" customFormat="1" outlineLevel="1">
      <c r="A63" s="4"/>
      <c r="B63" s="536" t="s">
        <v>491</v>
      </c>
      <c r="C63" s="798"/>
      <c r="D63" s="46"/>
      <c r="E63" s="46"/>
      <c r="F63" s="46"/>
      <c r="G63" s="46"/>
      <c r="H63" s="46"/>
      <c r="I63" s="46"/>
      <c r="J63" s="46"/>
      <c r="K63" s="46"/>
      <c r="L63" s="46"/>
      <c r="M63" s="46"/>
      <c r="N63" s="46"/>
      <c r="O63" s="69"/>
    </row>
    <row r="64" spans="1:15" s="18" customFormat="1">
      <c r="A64" s="4"/>
      <c r="B64" s="536" t="s">
        <v>516</v>
      </c>
      <c r="C64" s="80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0">
        <f>'2. LRAMVA Threshold'!K43</f>
        <v>0</v>
      </c>
      <c r="D67" s="46"/>
      <c r="E67" s="46"/>
      <c r="F67" s="46"/>
      <c r="G67" s="46"/>
      <c r="H67" s="46"/>
      <c r="I67" s="46"/>
      <c r="J67" s="46"/>
      <c r="K67" s="46"/>
      <c r="L67" s="46"/>
      <c r="M67" s="46"/>
      <c r="N67" s="46"/>
      <c r="O67" s="69"/>
    </row>
    <row r="68" spans="1:15" s="18" customFormat="1" outlineLevel="1">
      <c r="A68" s="4"/>
      <c r="B68" s="536" t="s">
        <v>514</v>
      </c>
      <c r="C68" s="798"/>
      <c r="D68" s="46"/>
      <c r="E68" s="46"/>
      <c r="F68" s="46"/>
      <c r="G68" s="46"/>
      <c r="H68" s="46"/>
      <c r="I68" s="46"/>
      <c r="J68" s="46"/>
      <c r="K68" s="46"/>
      <c r="L68" s="46"/>
      <c r="M68" s="46"/>
      <c r="N68" s="46"/>
      <c r="O68" s="69"/>
    </row>
    <row r="69" spans="1:15" s="18" customFormat="1" outlineLevel="1">
      <c r="A69" s="4"/>
      <c r="B69" s="536" t="s">
        <v>515</v>
      </c>
      <c r="C69" s="798"/>
      <c r="D69" s="46"/>
      <c r="E69" s="46"/>
      <c r="F69" s="46"/>
      <c r="G69" s="46"/>
      <c r="H69" s="46"/>
      <c r="I69" s="46"/>
      <c r="J69" s="46"/>
      <c r="K69" s="46"/>
      <c r="L69" s="46"/>
      <c r="M69" s="46"/>
      <c r="N69" s="46"/>
      <c r="O69" s="69"/>
    </row>
    <row r="70" spans="1:15" s="18" customFormat="1" outlineLevel="1">
      <c r="A70" s="4"/>
      <c r="B70" s="536" t="s">
        <v>491</v>
      </c>
      <c r="C70" s="798"/>
      <c r="D70" s="46"/>
      <c r="E70" s="46"/>
      <c r="F70" s="46"/>
      <c r="G70" s="46"/>
      <c r="H70" s="46"/>
      <c r="I70" s="46"/>
      <c r="J70" s="46"/>
      <c r="K70" s="46"/>
      <c r="L70" s="46"/>
      <c r="M70" s="46"/>
      <c r="N70" s="46"/>
      <c r="O70" s="69"/>
    </row>
    <row r="71" spans="1:15" s="18" customFormat="1">
      <c r="A71" s="4"/>
      <c r="B71" s="536" t="s">
        <v>516</v>
      </c>
      <c r="C71" s="80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0">
        <f>'2. LRAMVA Threshold'!L43</f>
        <v>0</v>
      </c>
      <c r="D74" s="46"/>
      <c r="E74" s="46"/>
      <c r="F74" s="46"/>
      <c r="G74" s="46"/>
      <c r="H74" s="46"/>
      <c r="I74" s="46"/>
      <c r="J74" s="46"/>
      <c r="K74" s="46"/>
      <c r="L74" s="46"/>
      <c r="M74" s="46"/>
      <c r="N74" s="46"/>
      <c r="O74" s="69"/>
    </row>
    <row r="75" spans="1:15" s="18" customFormat="1" outlineLevel="1">
      <c r="A75" s="4"/>
      <c r="B75" s="536" t="s">
        <v>514</v>
      </c>
      <c r="C75" s="798"/>
      <c r="D75" s="46"/>
      <c r="E75" s="46"/>
      <c r="F75" s="46"/>
      <c r="G75" s="46"/>
      <c r="H75" s="46"/>
      <c r="I75" s="46"/>
      <c r="J75" s="46"/>
      <c r="K75" s="46"/>
      <c r="L75" s="46"/>
      <c r="M75" s="46"/>
      <c r="N75" s="46"/>
      <c r="O75" s="69"/>
    </row>
    <row r="76" spans="1:15" s="18" customFormat="1" outlineLevel="1">
      <c r="A76" s="4"/>
      <c r="B76" s="536" t="s">
        <v>515</v>
      </c>
      <c r="C76" s="798"/>
      <c r="D76" s="46"/>
      <c r="E76" s="46"/>
      <c r="F76" s="46"/>
      <c r="G76" s="46"/>
      <c r="H76" s="46"/>
      <c r="I76" s="46"/>
      <c r="J76" s="46"/>
      <c r="K76" s="46"/>
      <c r="L76" s="46"/>
      <c r="M76" s="46"/>
      <c r="N76" s="46"/>
      <c r="O76" s="69"/>
    </row>
    <row r="77" spans="1:15" s="18" customFormat="1" outlineLevel="1">
      <c r="A77" s="4"/>
      <c r="B77" s="536" t="s">
        <v>491</v>
      </c>
      <c r="C77" s="798"/>
      <c r="D77" s="46"/>
      <c r="E77" s="46"/>
      <c r="F77" s="46"/>
      <c r="G77" s="46"/>
      <c r="H77" s="46"/>
      <c r="I77" s="46"/>
      <c r="J77" s="46"/>
      <c r="K77" s="46"/>
      <c r="L77" s="46"/>
      <c r="M77" s="46"/>
      <c r="N77" s="46"/>
      <c r="O77" s="69"/>
    </row>
    <row r="78" spans="1:15" s="18" customFormat="1">
      <c r="A78" s="4"/>
      <c r="B78" s="536" t="s">
        <v>516</v>
      </c>
      <c r="C78" s="80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0">
        <f>'2. LRAMVA Threshold'!M43</f>
        <v>0</v>
      </c>
      <c r="D81" s="46"/>
      <c r="E81" s="46"/>
      <c r="F81" s="46"/>
      <c r="G81" s="46"/>
      <c r="H81" s="46"/>
      <c r="I81" s="46"/>
      <c r="J81" s="46"/>
      <c r="K81" s="46"/>
      <c r="L81" s="46"/>
      <c r="M81" s="46"/>
      <c r="N81" s="46"/>
      <c r="O81" s="69"/>
    </row>
    <row r="82" spans="1:15" s="18" customFormat="1" outlineLevel="1">
      <c r="A82" s="4"/>
      <c r="B82" s="536" t="s">
        <v>514</v>
      </c>
      <c r="C82" s="798"/>
      <c r="D82" s="46"/>
      <c r="E82" s="46"/>
      <c r="F82" s="46"/>
      <c r="G82" s="46"/>
      <c r="H82" s="46"/>
      <c r="I82" s="46"/>
      <c r="J82" s="46"/>
      <c r="K82" s="46"/>
      <c r="L82" s="46"/>
      <c r="M82" s="46"/>
      <c r="N82" s="46"/>
      <c r="O82" s="69"/>
    </row>
    <row r="83" spans="1:15" s="18" customFormat="1" outlineLevel="1">
      <c r="A83" s="4"/>
      <c r="B83" s="536" t="s">
        <v>515</v>
      </c>
      <c r="C83" s="798"/>
      <c r="D83" s="46"/>
      <c r="E83" s="46"/>
      <c r="F83" s="46"/>
      <c r="G83" s="46"/>
      <c r="H83" s="46"/>
      <c r="I83" s="46"/>
      <c r="J83" s="46"/>
      <c r="K83" s="46"/>
      <c r="L83" s="46"/>
      <c r="M83" s="46"/>
      <c r="N83" s="46"/>
      <c r="O83" s="69"/>
    </row>
    <row r="84" spans="1:15" s="18" customFormat="1" outlineLevel="1">
      <c r="A84" s="4"/>
      <c r="B84" s="536" t="s">
        <v>491</v>
      </c>
      <c r="C84" s="798"/>
      <c r="D84" s="46"/>
      <c r="E84" s="46"/>
      <c r="F84" s="46"/>
      <c r="G84" s="46"/>
      <c r="H84" s="46"/>
      <c r="I84" s="46"/>
      <c r="J84" s="46"/>
      <c r="K84" s="46"/>
      <c r="L84" s="46"/>
      <c r="M84" s="46"/>
      <c r="N84" s="46"/>
      <c r="O84" s="69"/>
    </row>
    <row r="85" spans="1:15" s="18" customFormat="1">
      <c r="A85" s="4"/>
      <c r="B85" s="536" t="s">
        <v>516</v>
      </c>
      <c r="C85" s="80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0">
        <f>'2. LRAMVA Threshold'!N43</f>
        <v>0</v>
      </c>
      <c r="D88" s="46"/>
      <c r="E88" s="46"/>
      <c r="F88" s="46"/>
      <c r="G88" s="46"/>
      <c r="H88" s="46"/>
      <c r="I88" s="46"/>
      <c r="J88" s="46"/>
      <c r="K88" s="46"/>
      <c r="L88" s="46"/>
      <c r="M88" s="46"/>
      <c r="N88" s="46"/>
      <c r="O88" s="69"/>
    </row>
    <row r="89" spans="1:15" s="18" customFormat="1" outlineLevel="1">
      <c r="A89" s="4"/>
      <c r="B89" s="536" t="s">
        <v>514</v>
      </c>
      <c r="C89" s="798"/>
      <c r="D89" s="46"/>
      <c r="E89" s="46"/>
      <c r="F89" s="46"/>
      <c r="G89" s="46"/>
      <c r="H89" s="46"/>
      <c r="I89" s="46"/>
      <c r="J89" s="46"/>
      <c r="K89" s="46"/>
      <c r="L89" s="46"/>
      <c r="M89" s="46"/>
      <c r="N89" s="46"/>
      <c r="O89" s="69"/>
    </row>
    <row r="90" spans="1:15" s="18" customFormat="1" outlineLevel="1">
      <c r="A90" s="4"/>
      <c r="B90" s="536" t="s">
        <v>515</v>
      </c>
      <c r="C90" s="798"/>
      <c r="D90" s="46"/>
      <c r="E90" s="46"/>
      <c r="F90" s="46"/>
      <c r="G90" s="46"/>
      <c r="H90" s="46"/>
      <c r="I90" s="46"/>
      <c r="J90" s="46"/>
      <c r="K90" s="46"/>
      <c r="L90" s="46"/>
      <c r="M90" s="46"/>
      <c r="N90" s="46"/>
      <c r="O90" s="69"/>
    </row>
    <row r="91" spans="1:15" s="18" customFormat="1" outlineLevel="1">
      <c r="A91" s="4"/>
      <c r="B91" s="536" t="s">
        <v>491</v>
      </c>
      <c r="C91" s="798"/>
      <c r="D91" s="46"/>
      <c r="E91" s="46"/>
      <c r="F91" s="46"/>
      <c r="G91" s="46"/>
      <c r="H91" s="46"/>
      <c r="I91" s="46"/>
      <c r="J91" s="46"/>
      <c r="K91" s="46"/>
      <c r="L91" s="46"/>
      <c r="M91" s="46"/>
      <c r="N91" s="46"/>
      <c r="O91" s="69"/>
    </row>
    <row r="92" spans="1:15" s="18" customFormat="1">
      <c r="A92" s="4"/>
      <c r="B92" s="536" t="s">
        <v>516</v>
      </c>
      <c r="C92" s="80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0">
        <f>'2. LRAMVA Threshold'!O43</f>
        <v>0</v>
      </c>
      <c r="D95" s="46"/>
      <c r="E95" s="46"/>
      <c r="F95" s="46"/>
      <c r="G95" s="46"/>
      <c r="H95" s="46"/>
      <c r="I95" s="46"/>
      <c r="J95" s="46"/>
      <c r="K95" s="46"/>
      <c r="L95" s="46"/>
      <c r="M95" s="46"/>
      <c r="N95" s="46"/>
      <c r="O95" s="69"/>
    </row>
    <row r="96" spans="1:15" s="18" customFormat="1" outlineLevel="1">
      <c r="A96" s="4"/>
      <c r="B96" s="536" t="s">
        <v>514</v>
      </c>
      <c r="C96" s="798"/>
      <c r="D96" s="46"/>
      <c r="E96" s="46"/>
      <c r="F96" s="46"/>
      <c r="G96" s="46"/>
      <c r="H96" s="46"/>
      <c r="I96" s="46"/>
      <c r="J96" s="46"/>
      <c r="K96" s="46"/>
      <c r="L96" s="46"/>
      <c r="M96" s="46"/>
      <c r="N96" s="46"/>
      <c r="O96" s="69"/>
    </row>
    <row r="97" spans="1:15" s="18" customFormat="1" outlineLevel="1">
      <c r="A97" s="4"/>
      <c r="B97" s="536" t="s">
        <v>515</v>
      </c>
      <c r="C97" s="798"/>
      <c r="D97" s="46"/>
      <c r="E97" s="46"/>
      <c r="F97" s="46"/>
      <c r="G97" s="46"/>
      <c r="H97" s="46"/>
      <c r="I97" s="46"/>
      <c r="J97" s="46"/>
      <c r="K97" s="46"/>
      <c r="L97" s="46"/>
      <c r="M97" s="46"/>
      <c r="N97" s="46"/>
      <c r="O97" s="69"/>
    </row>
    <row r="98" spans="1:15" s="18" customFormat="1" outlineLevel="1">
      <c r="A98" s="4"/>
      <c r="B98" s="536" t="s">
        <v>491</v>
      </c>
      <c r="C98" s="798"/>
      <c r="D98" s="46"/>
      <c r="E98" s="46"/>
      <c r="F98" s="46"/>
      <c r="G98" s="46"/>
      <c r="H98" s="46"/>
      <c r="I98" s="46"/>
      <c r="J98" s="46"/>
      <c r="K98" s="46"/>
      <c r="L98" s="46"/>
      <c r="M98" s="46"/>
      <c r="N98" s="46"/>
      <c r="O98" s="69"/>
    </row>
    <row r="99" spans="1:15" s="18" customFormat="1">
      <c r="A99" s="4"/>
      <c r="B99" s="536" t="s">
        <v>516</v>
      </c>
      <c r="C99" s="80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0">
        <f>'2. LRAMVA Threshold'!P43</f>
        <v>0</v>
      </c>
      <c r="D102" s="46"/>
      <c r="E102" s="46"/>
      <c r="F102" s="46"/>
      <c r="G102" s="46"/>
      <c r="H102" s="46"/>
      <c r="I102" s="46"/>
      <c r="J102" s="46"/>
      <c r="K102" s="46"/>
      <c r="L102" s="46"/>
      <c r="M102" s="46"/>
      <c r="N102" s="46"/>
      <c r="O102" s="69"/>
    </row>
    <row r="103" spans="1:15" s="18" customFormat="1" outlineLevel="1">
      <c r="A103" s="4"/>
      <c r="B103" s="536" t="s">
        <v>514</v>
      </c>
      <c r="C103" s="798"/>
      <c r="D103" s="46"/>
      <c r="E103" s="46"/>
      <c r="F103" s="46"/>
      <c r="G103" s="46"/>
      <c r="H103" s="46"/>
      <c r="I103" s="46"/>
      <c r="J103" s="46"/>
      <c r="K103" s="46"/>
      <c r="L103" s="46"/>
      <c r="M103" s="46"/>
      <c r="N103" s="46"/>
      <c r="O103" s="69"/>
    </row>
    <row r="104" spans="1:15" s="18" customFormat="1" outlineLevel="1">
      <c r="A104" s="4"/>
      <c r="B104" s="536" t="s">
        <v>515</v>
      </c>
      <c r="C104" s="798"/>
      <c r="D104" s="46"/>
      <c r="E104" s="46"/>
      <c r="F104" s="46"/>
      <c r="G104" s="46"/>
      <c r="H104" s="46"/>
      <c r="I104" s="46"/>
      <c r="J104" s="46"/>
      <c r="K104" s="46"/>
      <c r="L104" s="46"/>
      <c r="M104" s="46"/>
      <c r="N104" s="46"/>
      <c r="O104" s="69"/>
    </row>
    <row r="105" spans="1:15" s="18" customFormat="1" outlineLevel="1">
      <c r="A105" s="4"/>
      <c r="B105" s="536" t="s">
        <v>491</v>
      </c>
      <c r="C105" s="798"/>
      <c r="D105" s="46"/>
      <c r="E105" s="46"/>
      <c r="F105" s="46"/>
      <c r="G105" s="46"/>
      <c r="H105" s="46"/>
      <c r="I105" s="46"/>
      <c r="J105" s="46"/>
      <c r="K105" s="46"/>
      <c r="L105" s="46"/>
      <c r="M105" s="46"/>
      <c r="N105" s="46"/>
      <c r="O105" s="69"/>
    </row>
    <row r="106" spans="1:15" s="18" customFormat="1">
      <c r="A106" s="4"/>
      <c r="B106" s="536" t="s">
        <v>516</v>
      </c>
      <c r="C106" s="80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0">
        <f>'2. LRAMVA Threshold'!Q43</f>
        <v>0</v>
      </c>
      <c r="D109" s="46"/>
      <c r="E109" s="46"/>
      <c r="F109" s="46"/>
      <c r="G109" s="46"/>
      <c r="H109" s="46"/>
      <c r="I109" s="46"/>
      <c r="J109" s="46"/>
      <c r="K109" s="46"/>
      <c r="L109" s="46"/>
      <c r="M109" s="46"/>
      <c r="N109" s="46"/>
      <c r="O109" s="69"/>
    </row>
    <row r="110" spans="1:15" s="18" customFormat="1" outlineLevel="1">
      <c r="A110" s="4"/>
      <c r="B110" s="536" t="s">
        <v>514</v>
      </c>
      <c r="C110" s="798"/>
      <c r="D110" s="46"/>
      <c r="E110" s="46"/>
      <c r="F110" s="46"/>
      <c r="G110" s="46"/>
      <c r="H110" s="46"/>
      <c r="I110" s="46"/>
      <c r="J110" s="46"/>
      <c r="K110" s="46"/>
      <c r="L110" s="46"/>
      <c r="M110" s="46"/>
      <c r="N110" s="46"/>
      <c r="O110" s="69"/>
    </row>
    <row r="111" spans="1:15" s="18" customFormat="1" outlineLevel="1">
      <c r="A111" s="4"/>
      <c r="B111" s="536" t="s">
        <v>515</v>
      </c>
      <c r="C111" s="798"/>
      <c r="D111" s="46"/>
      <c r="E111" s="46"/>
      <c r="F111" s="46"/>
      <c r="G111" s="46"/>
      <c r="H111" s="46"/>
      <c r="I111" s="46"/>
      <c r="J111" s="46"/>
      <c r="K111" s="46"/>
      <c r="L111" s="46"/>
      <c r="M111" s="46"/>
      <c r="N111" s="46"/>
      <c r="O111" s="69"/>
    </row>
    <row r="112" spans="1:15" s="18" customFormat="1" outlineLevel="1">
      <c r="A112" s="4"/>
      <c r="B112" s="536" t="s">
        <v>491</v>
      </c>
      <c r="C112" s="798"/>
      <c r="D112" s="46"/>
      <c r="E112" s="46"/>
      <c r="F112" s="46"/>
      <c r="G112" s="46"/>
      <c r="H112" s="46"/>
      <c r="I112" s="46"/>
      <c r="J112" s="46"/>
      <c r="K112" s="46"/>
      <c r="L112" s="46"/>
      <c r="M112" s="46"/>
      <c r="N112" s="46"/>
      <c r="O112" s="69"/>
    </row>
    <row r="113" spans="1:17" s="18" customFormat="1">
      <c r="A113" s="4"/>
      <c r="B113" s="536" t="s">
        <v>516</v>
      </c>
      <c r="C113" s="80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625</v>
      </c>
      <c r="C116" s="98"/>
      <c r="D116" s="499"/>
      <c r="E116" s="499"/>
      <c r="F116" s="499"/>
      <c r="G116" s="499"/>
      <c r="H116" s="499"/>
      <c r="I116" s="499"/>
      <c r="J116" s="499"/>
      <c r="K116" s="499"/>
      <c r="L116" s="499"/>
      <c r="M116" s="499"/>
      <c r="N116" s="499"/>
      <c r="O116" s="499"/>
    </row>
    <row r="119" spans="1:17" ht="15.6">
      <c r="B119" s="118" t="s">
        <v>485</v>
      </c>
      <c r="J119" s="18"/>
    </row>
    <row r="120" spans="1:17" s="14" customFormat="1" ht="75.599999999999994" customHeight="1">
      <c r="A120" s="72"/>
      <c r="B120" s="805" t="s">
        <v>686</v>
      </c>
      <c r="C120" s="805"/>
      <c r="D120" s="805"/>
      <c r="E120" s="805"/>
      <c r="F120" s="805"/>
      <c r="G120" s="805"/>
      <c r="H120" s="805"/>
      <c r="I120" s="805"/>
      <c r="J120" s="805"/>
      <c r="K120" s="805"/>
      <c r="L120" s="805"/>
      <c r="M120" s="805"/>
      <c r="N120" s="805"/>
      <c r="O120" s="805"/>
      <c r="P120" s="80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f>'1.  LRAMVA Summary'!F53</f>
        <v>0</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642</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J20" sqref="J20"/>
    </sheetView>
  </sheetViews>
  <sheetFormatPr defaultColWidth="9.109375" defaultRowHeight="14.4"/>
  <cols>
    <col min="1" max="16384" width="9.109375" style="12"/>
  </cols>
  <sheetData>
    <row r="14" spans="2:24" ht="15.6">
      <c r="B14" s="588" t="s">
        <v>507</v>
      </c>
    </row>
    <row r="15" spans="2:24" ht="15.6">
      <c r="B15" s="588"/>
    </row>
    <row r="16" spans="2:24" s="668" customFormat="1" ht="28.5" customHeight="1">
      <c r="B16" s="806" t="s">
        <v>645</v>
      </c>
      <c r="C16" s="806"/>
      <c r="D16" s="806"/>
      <c r="E16" s="806"/>
      <c r="F16" s="806"/>
      <c r="G16" s="806"/>
      <c r="H16" s="806"/>
      <c r="I16" s="806"/>
      <c r="J16" s="806"/>
      <c r="K16" s="806"/>
      <c r="L16" s="806"/>
      <c r="M16" s="806"/>
      <c r="N16" s="806"/>
      <c r="O16" s="806"/>
      <c r="P16" s="806"/>
      <c r="Q16" s="806"/>
      <c r="R16" s="806"/>
      <c r="S16" s="806"/>
      <c r="T16" s="806"/>
      <c r="U16" s="806"/>
      <c r="V16" s="806"/>
      <c r="W16" s="806"/>
      <c r="X16" s="806"/>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Jerry Wang</cp:lastModifiedBy>
  <cp:lastPrinted>2017-05-24T00:43:43Z</cp:lastPrinted>
  <dcterms:created xsi:type="dcterms:W3CDTF">2012-03-05T18:56:04Z</dcterms:created>
  <dcterms:modified xsi:type="dcterms:W3CDTF">2019-06-05T13:35:35Z</dcterms:modified>
</cp:coreProperties>
</file>