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68" windowWidth="20376" windowHeight="11508"/>
  </bookViews>
  <sheets>
    <sheet name="App.2-B_FA Contin MIFRS 2012" sheetId="2" r:id="rId1"/>
    <sheet name="App.2-B_FA Contin MIFRS 2013" sheetId="1" r:id="rId2"/>
    <sheet name="App.2-CH_MIFRS_DepExp_2013" sheetId="3" r:id="rId3"/>
  </sheets>
  <externalReferences>
    <externalReference r:id="rId4"/>
    <externalReference r:id="rId5"/>
  </externalReferences>
  <definedNames>
    <definedName name="LDC_LIST">[1]lists!$AM$1:$AM$80</definedName>
    <definedName name="LDCLIST">'[2]LDC Info'!$AA$3:$AA$80</definedName>
    <definedName name="_xlnm.Print_Area" localSheetId="0">'App.2-B_FA Contin MIFRS 2012'!$A$1:$N$73</definedName>
    <definedName name="_xlnm.Print_Area" localSheetId="2">'App.2-CH_MIFRS_DepExp_2013'!$A$1:$J$78</definedName>
  </definedNames>
  <calcPr calcId="145621"/>
</workbook>
</file>

<file path=xl/calcChain.xml><?xml version="1.0" encoding="utf-8"?>
<calcChain xmlns="http://schemas.openxmlformats.org/spreadsheetml/2006/main">
  <c r="F55" i="3" l="1"/>
  <c r="H55" i="3" s="1"/>
  <c r="E55" i="3"/>
  <c r="F54" i="3"/>
  <c r="H54" i="3" s="1"/>
  <c r="E54" i="3"/>
  <c r="G53" i="3"/>
  <c r="D53" i="3"/>
  <c r="E53" i="3" s="1"/>
  <c r="C53" i="3"/>
  <c r="G52" i="3"/>
  <c r="D52" i="3"/>
  <c r="C52" i="3"/>
  <c r="G51" i="3"/>
  <c r="D51" i="3"/>
  <c r="E51" i="3" s="1"/>
  <c r="C51" i="3"/>
  <c r="G50" i="3"/>
  <c r="D50" i="3"/>
  <c r="C50" i="3"/>
  <c r="G49" i="3"/>
  <c r="D49" i="3"/>
  <c r="E49" i="3" s="1"/>
  <c r="C49" i="3"/>
  <c r="G48" i="3"/>
  <c r="D48" i="3"/>
  <c r="C48" i="3"/>
  <c r="G47" i="3"/>
  <c r="D47" i="3"/>
  <c r="E47" i="3" s="1"/>
  <c r="C47" i="3"/>
  <c r="G46" i="3"/>
  <c r="D46" i="3"/>
  <c r="C46" i="3"/>
  <c r="G45" i="3"/>
  <c r="E45" i="3"/>
  <c r="D45" i="3"/>
  <c r="C45" i="3"/>
  <c r="G44" i="3"/>
  <c r="D44" i="3"/>
  <c r="C44" i="3"/>
  <c r="G43" i="3"/>
  <c r="D43" i="3"/>
  <c r="E43" i="3" s="1"/>
  <c r="C43" i="3"/>
  <c r="G42" i="3"/>
  <c r="D42" i="3"/>
  <c r="C42" i="3"/>
  <c r="G41" i="3"/>
  <c r="D41" i="3"/>
  <c r="E41" i="3" s="1"/>
  <c r="C41" i="3"/>
  <c r="G40" i="3"/>
  <c r="D40" i="3"/>
  <c r="C40" i="3"/>
  <c r="G39" i="3"/>
  <c r="D39" i="3"/>
  <c r="E39" i="3" s="1"/>
  <c r="C39" i="3"/>
  <c r="G38" i="3"/>
  <c r="D38" i="3"/>
  <c r="C38" i="3"/>
  <c r="G37" i="3"/>
  <c r="D37" i="3"/>
  <c r="E37" i="3" s="1"/>
  <c r="C37" i="3"/>
  <c r="G36" i="3"/>
  <c r="D36" i="3"/>
  <c r="C36" i="3"/>
  <c r="G35" i="3"/>
  <c r="D35" i="3"/>
  <c r="E35" i="3" s="1"/>
  <c r="C35" i="3"/>
  <c r="G34" i="3"/>
  <c r="D34" i="3"/>
  <c r="C34" i="3"/>
  <c r="G33" i="3"/>
  <c r="D33" i="3"/>
  <c r="E33" i="3" s="1"/>
  <c r="C33" i="3"/>
  <c r="G32" i="3"/>
  <c r="D32" i="3"/>
  <c r="C32" i="3"/>
  <c r="G31" i="3"/>
  <c r="D31" i="3"/>
  <c r="E31" i="3" s="1"/>
  <c r="C31" i="3"/>
  <c r="G30" i="3"/>
  <c r="E30" i="3"/>
  <c r="C30" i="3"/>
  <c r="G29" i="3"/>
  <c r="E29" i="3"/>
  <c r="D29" i="3"/>
  <c r="G28" i="3"/>
  <c r="D28" i="3"/>
  <c r="E28" i="3" s="1"/>
  <c r="C28" i="3"/>
  <c r="G27" i="3"/>
  <c r="E27" i="3"/>
  <c r="D27" i="3"/>
  <c r="C27" i="3"/>
  <c r="G26" i="3"/>
  <c r="E26" i="3"/>
  <c r="D26" i="3"/>
  <c r="C26" i="3"/>
  <c r="G25" i="3"/>
  <c r="E25" i="3"/>
  <c r="D25" i="3"/>
  <c r="C25" i="3"/>
  <c r="G24" i="3"/>
  <c r="E24" i="3"/>
  <c r="D24" i="3"/>
  <c r="C24" i="3"/>
  <c r="G23" i="3"/>
  <c r="E23" i="3"/>
  <c r="D23" i="3"/>
  <c r="C23" i="3"/>
  <c r="G22" i="3"/>
  <c r="E22" i="3"/>
  <c r="D22" i="3"/>
  <c r="C22" i="3"/>
  <c r="G21" i="3"/>
  <c r="E21" i="3"/>
  <c r="D21" i="3"/>
  <c r="C21" i="3"/>
  <c r="G20" i="3"/>
  <c r="E20" i="3"/>
  <c r="D20" i="3"/>
  <c r="C20" i="3"/>
  <c r="G19" i="3"/>
  <c r="E19" i="3"/>
  <c r="C19" i="3"/>
  <c r="G18" i="3"/>
  <c r="D18" i="3"/>
  <c r="E18" i="3" s="1"/>
  <c r="C18" i="3"/>
  <c r="G17" i="3"/>
  <c r="D17" i="3"/>
  <c r="C17" i="3"/>
  <c r="G16" i="3"/>
  <c r="G56" i="3" s="1"/>
  <c r="D16" i="3"/>
  <c r="E16" i="3" s="1"/>
  <c r="C16" i="3"/>
  <c r="C56" i="3" s="1"/>
  <c r="E16" i="2"/>
  <c r="F16" i="2"/>
  <c r="J16" i="2"/>
  <c r="M16" i="2" s="1"/>
  <c r="K16" i="2"/>
  <c r="E17" i="2"/>
  <c r="H17" i="2" s="1"/>
  <c r="J17" i="2"/>
  <c r="M17" i="2" s="1"/>
  <c r="J17" i="1" s="1"/>
  <c r="M17" i="1" s="1"/>
  <c r="E18" i="2"/>
  <c r="H18" i="2" s="1"/>
  <c r="J18" i="2"/>
  <c r="M18" i="2" s="1"/>
  <c r="J18" i="1" s="1"/>
  <c r="M18" i="1" s="1"/>
  <c r="E19" i="2"/>
  <c r="H19" i="2" s="1"/>
  <c r="J19" i="2"/>
  <c r="M19" i="2" s="1"/>
  <c r="J19" i="1" s="1"/>
  <c r="M19" i="1" s="1"/>
  <c r="E20" i="2"/>
  <c r="H20" i="2" s="1"/>
  <c r="E20" i="1" s="1"/>
  <c r="H20" i="1" s="1"/>
  <c r="J20" i="2"/>
  <c r="M20" i="2" s="1"/>
  <c r="J20" i="1" s="1"/>
  <c r="M20" i="1" s="1"/>
  <c r="E21" i="2"/>
  <c r="H21" i="2" s="1"/>
  <c r="J21" i="2"/>
  <c r="M21" i="2" s="1"/>
  <c r="J21" i="1" s="1"/>
  <c r="M21" i="1" s="1"/>
  <c r="E22" i="2"/>
  <c r="H22" i="2" s="1"/>
  <c r="J22" i="2"/>
  <c r="M22" i="2" s="1"/>
  <c r="J22" i="1" s="1"/>
  <c r="M22" i="1" s="1"/>
  <c r="E23" i="2"/>
  <c r="H23" i="2" s="1"/>
  <c r="J23" i="2"/>
  <c r="M23" i="2" s="1"/>
  <c r="J23" i="1" s="1"/>
  <c r="M23" i="1" s="1"/>
  <c r="E24" i="2"/>
  <c r="H24" i="2" s="1"/>
  <c r="E24" i="1" s="1"/>
  <c r="H24" i="1" s="1"/>
  <c r="J24" i="2"/>
  <c r="M24" i="2" s="1"/>
  <c r="J24" i="1" s="1"/>
  <c r="M24" i="1" s="1"/>
  <c r="E25" i="2"/>
  <c r="H25" i="2" s="1"/>
  <c r="J25" i="2"/>
  <c r="M25" i="2" s="1"/>
  <c r="J25" i="1" s="1"/>
  <c r="M25" i="1" s="1"/>
  <c r="E26" i="2"/>
  <c r="H26" i="2"/>
  <c r="J26" i="2"/>
  <c r="M26" i="2" s="1"/>
  <c r="J26" i="1" s="1"/>
  <c r="M26" i="1" s="1"/>
  <c r="E27" i="2"/>
  <c r="H27" i="2" s="1"/>
  <c r="J27" i="2"/>
  <c r="M27" i="2" s="1"/>
  <c r="J27" i="1" s="1"/>
  <c r="M27" i="1" s="1"/>
  <c r="E28" i="2"/>
  <c r="H28" i="2" s="1"/>
  <c r="J28" i="2"/>
  <c r="M28" i="2"/>
  <c r="E29" i="2"/>
  <c r="H29" i="2" s="1"/>
  <c r="J29" i="2"/>
  <c r="M29" i="2" s="1"/>
  <c r="J29" i="1" s="1"/>
  <c r="M29" i="1" s="1"/>
  <c r="E30" i="2"/>
  <c r="H30" i="2"/>
  <c r="J30" i="2"/>
  <c r="M30" i="2" s="1"/>
  <c r="J30" i="1" s="1"/>
  <c r="M30" i="1" s="1"/>
  <c r="E31" i="2"/>
  <c r="H31" i="2" s="1"/>
  <c r="J31" i="2"/>
  <c r="M31" i="2" s="1"/>
  <c r="J31" i="1" s="1"/>
  <c r="M31" i="1" s="1"/>
  <c r="K31" i="2"/>
  <c r="F56" i="2"/>
  <c r="M32" i="2"/>
  <c r="M32" i="1" s="1"/>
  <c r="E33" i="2"/>
  <c r="H33" i="2" s="1"/>
  <c r="J33" i="2"/>
  <c r="M33" i="2" s="1"/>
  <c r="J33" i="1" s="1"/>
  <c r="M33" i="1" s="1"/>
  <c r="E34" i="2"/>
  <c r="H34" i="2" s="1"/>
  <c r="J34" i="2"/>
  <c r="M34" i="2" s="1"/>
  <c r="J34" i="1" s="1"/>
  <c r="M34" i="1" s="1"/>
  <c r="E35" i="2"/>
  <c r="H35" i="2" s="1"/>
  <c r="E35" i="1" s="1"/>
  <c r="H35" i="1" s="1"/>
  <c r="J35" i="2"/>
  <c r="M35" i="2" s="1"/>
  <c r="J35" i="1" s="1"/>
  <c r="M35" i="1" s="1"/>
  <c r="E36" i="2"/>
  <c r="H36" i="2" s="1"/>
  <c r="J36" i="2"/>
  <c r="M36" i="2" s="1"/>
  <c r="J36" i="1" s="1"/>
  <c r="M36" i="1" s="1"/>
  <c r="E37" i="2"/>
  <c r="H37" i="2" s="1"/>
  <c r="J37" i="2"/>
  <c r="M37" i="2" s="1"/>
  <c r="J37" i="1" s="1"/>
  <c r="M37" i="1" s="1"/>
  <c r="E38" i="2"/>
  <c r="H38" i="2" s="1"/>
  <c r="J38" i="2"/>
  <c r="M38" i="2" s="1"/>
  <c r="J38" i="1" s="1"/>
  <c r="M38" i="1" s="1"/>
  <c r="E39" i="2"/>
  <c r="H39" i="2" s="1"/>
  <c r="J39" i="2"/>
  <c r="M39" i="2" s="1"/>
  <c r="J39" i="1" s="1"/>
  <c r="M39" i="1" s="1"/>
  <c r="E40" i="2"/>
  <c r="H40" i="2" s="1"/>
  <c r="J40" i="2"/>
  <c r="M40" i="2" s="1"/>
  <c r="J40" i="1" s="1"/>
  <c r="M40" i="1" s="1"/>
  <c r="E41" i="2"/>
  <c r="H41" i="2" s="1"/>
  <c r="J41" i="2"/>
  <c r="M41" i="2" s="1"/>
  <c r="J41" i="1" s="1"/>
  <c r="M41" i="1" s="1"/>
  <c r="E42" i="2"/>
  <c r="H42" i="2" s="1"/>
  <c r="J42" i="2"/>
  <c r="M42" i="2" s="1"/>
  <c r="J42" i="1" s="1"/>
  <c r="M42" i="1" s="1"/>
  <c r="E43" i="2"/>
  <c r="H43" i="2" s="1"/>
  <c r="E43" i="1" s="1"/>
  <c r="H43" i="1" s="1"/>
  <c r="J43" i="2"/>
  <c r="M43" i="2" s="1"/>
  <c r="J43" i="1" s="1"/>
  <c r="M43" i="1" s="1"/>
  <c r="E44" i="2"/>
  <c r="H44" i="2" s="1"/>
  <c r="J44" i="2"/>
  <c r="M44" i="2" s="1"/>
  <c r="J44" i="1" s="1"/>
  <c r="M44" i="1" s="1"/>
  <c r="E45" i="2"/>
  <c r="H45" i="2" s="1"/>
  <c r="J45" i="2"/>
  <c r="M45" i="2" s="1"/>
  <c r="J45" i="1" s="1"/>
  <c r="M45" i="1" s="1"/>
  <c r="E46" i="2"/>
  <c r="H46" i="2" s="1"/>
  <c r="J46" i="2"/>
  <c r="M46" i="2" s="1"/>
  <c r="J46" i="1" s="1"/>
  <c r="M46" i="1" s="1"/>
  <c r="E47" i="2"/>
  <c r="H47" i="2" s="1"/>
  <c r="E47" i="1" s="1"/>
  <c r="H47" i="1" s="1"/>
  <c r="J47" i="2"/>
  <c r="M47" i="2" s="1"/>
  <c r="J47" i="1" s="1"/>
  <c r="M47" i="1" s="1"/>
  <c r="E48" i="2"/>
  <c r="H48" i="2" s="1"/>
  <c r="J48" i="2"/>
  <c r="M48" i="2" s="1"/>
  <c r="J48" i="1" s="1"/>
  <c r="M48" i="1" s="1"/>
  <c r="E49" i="2"/>
  <c r="H49" i="2" s="1"/>
  <c r="J49" i="2"/>
  <c r="M49" i="2" s="1"/>
  <c r="J49" i="1" s="1"/>
  <c r="M49" i="1" s="1"/>
  <c r="E50" i="2"/>
  <c r="H50" i="2" s="1"/>
  <c r="J50" i="2"/>
  <c r="M50" i="2" s="1"/>
  <c r="J50" i="1" s="1"/>
  <c r="M50" i="1" s="1"/>
  <c r="E51" i="2"/>
  <c r="H51" i="2" s="1"/>
  <c r="E51" i="1" s="1"/>
  <c r="H51" i="1" s="1"/>
  <c r="J51" i="2"/>
  <c r="M51" i="2" s="1"/>
  <c r="J51" i="1" s="1"/>
  <c r="M51" i="1" s="1"/>
  <c r="E52" i="2"/>
  <c r="H52" i="2" s="1"/>
  <c r="J52" i="2"/>
  <c r="M52" i="2" s="1"/>
  <c r="J52" i="1" s="1"/>
  <c r="M52" i="1" s="1"/>
  <c r="E53" i="2"/>
  <c r="H53" i="2" s="1"/>
  <c r="E53" i="1" s="1"/>
  <c r="H53" i="1" s="1"/>
  <c r="J53" i="2"/>
  <c r="M53" i="2" s="1"/>
  <c r="J53" i="1" s="1"/>
  <c r="M53" i="1" s="1"/>
  <c r="E54" i="2"/>
  <c r="H54" i="2" s="1"/>
  <c r="N54" i="2" s="1"/>
  <c r="M54" i="2"/>
  <c r="E55" i="2"/>
  <c r="G56" i="2"/>
  <c r="K56" i="2"/>
  <c r="L61" i="2" s="1"/>
  <c r="L56" i="2"/>
  <c r="L59" i="2"/>
  <c r="L59" i="1"/>
  <c r="L56" i="1"/>
  <c r="G56" i="1"/>
  <c r="F56" i="1"/>
  <c r="E55" i="1"/>
  <c r="M54" i="1"/>
  <c r="E54" i="1"/>
  <c r="H54" i="1" s="1"/>
  <c r="N54" i="1" s="1"/>
  <c r="K32" i="1"/>
  <c r="K30" i="1"/>
  <c r="E30" i="1"/>
  <c r="H30" i="1" s="1"/>
  <c r="K29" i="1"/>
  <c r="K56" i="1" s="1"/>
  <c r="L61" i="1" s="1"/>
  <c r="J28" i="1"/>
  <c r="M28" i="1" s="1"/>
  <c r="E26" i="1"/>
  <c r="H26" i="1" s="1"/>
  <c r="N49" i="2" l="1"/>
  <c r="E49" i="1"/>
  <c r="H49" i="1" s="1"/>
  <c r="N49" i="1" s="1"/>
  <c r="N45" i="2"/>
  <c r="H16" i="2"/>
  <c r="N41" i="2"/>
  <c r="E41" i="1"/>
  <c r="H41" i="1" s="1"/>
  <c r="N41" i="1" s="1"/>
  <c r="N33" i="2"/>
  <c r="E33" i="1"/>
  <c r="H33" i="1" s="1"/>
  <c r="N33" i="1" s="1"/>
  <c r="N28" i="2"/>
  <c r="E28" i="1"/>
  <c r="H28" i="1" s="1"/>
  <c r="N28" i="1" s="1"/>
  <c r="N37" i="2"/>
  <c r="E37" i="1"/>
  <c r="H37" i="1" s="1"/>
  <c r="N37" i="1" s="1"/>
  <c r="N43" i="1"/>
  <c r="N53" i="1"/>
  <c r="N47" i="1"/>
  <c r="N35" i="1"/>
  <c r="N51" i="2"/>
  <c r="N39" i="2"/>
  <c r="N35" i="2"/>
  <c r="N24" i="2"/>
  <c r="E39" i="1"/>
  <c r="H39" i="1" s="1"/>
  <c r="N39" i="1" s="1"/>
  <c r="E45" i="1"/>
  <c r="H45" i="1" s="1"/>
  <c r="N45" i="1" s="1"/>
  <c r="N30" i="2"/>
  <c r="N26" i="2"/>
  <c r="N47" i="2"/>
  <c r="N43" i="2"/>
  <c r="E17" i="3"/>
  <c r="E32" i="3"/>
  <c r="E34" i="3"/>
  <c r="E36" i="3"/>
  <c r="E38" i="3"/>
  <c r="E40" i="3"/>
  <c r="E42" i="3"/>
  <c r="E44" i="3"/>
  <c r="E46" i="3"/>
  <c r="E48" i="3"/>
  <c r="E50" i="3"/>
  <c r="E52" i="3"/>
  <c r="E52" i="1"/>
  <c r="H52" i="1" s="1"/>
  <c r="N52" i="1" s="1"/>
  <c r="N52" i="2"/>
  <c r="E48" i="1"/>
  <c r="H48" i="1" s="1"/>
  <c r="N48" i="1" s="1"/>
  <c r="N48" i="2"/>
  <c r="E44" i="1"/>
  <c r="H44" i="1" s="1"/>
  <c r="N44" i="1" s="1"/>
  <c r="N44" i="2"/>
  <c r="E40" i="1"/>
  <c r="H40" i="1" s="1"/>
  <c r="N40" i="1" s="1"/>
  <c r="N40" i="2"/>
  <c r="E36" i="1"/>
  <c r="H36" i="1" s="1"/>
  <c r="N36" i="1" s="1"/>
  <c r="N36" i="2"/>
  <c r="N31" i="2"/>
  <c r="E31" i="1"/>
  <c r="H31" i="1" s="1"/>
  <c r="N31" i="1" s="1"/>
  <c r="N27" i="2"/>
  <c r="E27" i="1"/>
  <c r="H27" i="1" s="1"/>
  <c r="N27" i="1" s="1"/>
  <c r="N21" i="2"/>
  <c r="E21" i="1"/>
  <c r="H21" i="1" s="1"/>
  <c r="N21" i="1" s="1"/>
  <c r="N18" i="2"/>
  <c r="E18" i="1"/>
  <c r="H18" i="1" s="1"/>
  <c r="N18" i="1" s="1"/>
  <c r="M56" i="2"/>
  <c r="J16" i="1"/>
  <c r="M16" i="1" s="1"/>
  <c r="M56" i="1" s="1"/>
  <c r="N19" i="2"/>
  <c r="E19" i="1"/>
  <c r="H19" i="1" s="1"/>
  <c r="N19" i="1" s="1"/>
  <c r="N50" i="2"/>
  <c r="E50" i="1"/>
  <c r="H50" i="1" s="1"/>
  <c r="N50" i="1" s="1"/>
  <c r="N46" i="2"/>
  <c r="E46" i="1"/>
  <c r="H46" i="1" s="1"/>
  <c r="N46" i="1" s="1"/>
  <c r="N42" i="2"/>
  <c r="H42" i="1"/>
  <c r="N42" i="1" s="1"/>
  <c r="N38" i="2"/>
  <c r="E38" i="1"/>
  <c r="H38" i="1" s="1"/>
  <c r="N38" i="1" s="1"/>
  <c r="N34" i="2"/>
  <c r="E34" i="1"/>
  <c r="H34" i="1" s="1"/>
  <c r="N34" i="1" s="1"/>
  <c r="N29" i="2"/>
  <c r="E29" i="1"/>
  <c r="H29" i="1" s="1"/>
  <c r="N29" i="1" s="1"/>
  <c r="N25" i="2"/>
  <c r="E25" i="1"/>
  <c r="H25" i="1" s="1"/>
  <c r="N25" i="1" s="1"/>
  <c r="N22" i="2"/>
  <c r="E22" i="1"/>
  <c r="H22" i="1" s="1"/>
  <c r="N22" i="1" s="1"/>
  <c r="N20" i="2"/>
  <c r="N17" i="2"/>
  <c r="E17" i="1"/>
  <c r="H17" i="1" s="1"/>
  <c r="N17" i="1" s="1"/>
  <c r="N16" i="2"/>
  <c r="E16" i="1"/>
  <c r="N23" i="2"/>
  <c r="E23" i="1"/>
  <c r="H23" i="1" s="1"/>
  <c r="N23" i="1" s="1"/>
  <c r="N53" i="2"/>
  <c r="N24" i="1"/>
  <c r="H32" i="2"/>
  <c r="N20" i="1"/>
  <c r="N26" i="1"/>
  <c r="J56" i="2"/>
  <c r="E56" i="2"/>
  <c r="N51" i="1"/>
  <c r="N30" i="1"/>
  <c r="J56" i="1"/>
  <c r="H32" i="1" l="1"/>
  <c r="N32" i="1" s="1"/>
  <c r="N32" i="2"/>
  <c r="N56" i="2" s="1"/>
  <c r="N57" i="2" s="1"/>
  <c r="H16" i="1"/>
  <c r="H56" i="2"/>
  <c r="N16" i="1" l="1"/>
  <c r="N56" i="1" s="1"/>
  <c r="N57" i="1" s="1"/>
  <c r="H56" i="1"/>
  <c r="E56" i="1"/>
  <c r="F19" i="3" l="1"/>
  <c r="H19" i="3" s="1"/>
  <c r="F25" i="3" l="1"/>
  <c r="H25" i="3" s="1"/>
  <c r="F20" i="3"/>
  <c r="H20" i="3" s="1"/>
  <c r="F51" i="3" l="1"/>
  <c r="H51" i="3" s="1"/>
  <c r="F28" i="3"/>
  <c r="H28" i="3" s="1"/>
  <c r="F52" i="3"/>
  <c r="H52" i="3" s="1"/>
  <c r="F43" i="3"/>
  <c r="H43" i="3" s="1"/>
  <c r="F33" i="3"/>
  <c r="H33" i="3" s="1"/>
  <c r="F34" i="3"/>
  <c r="H34" i="3" s="1"/>
  <c r="F53" i="3"/>
  <c r="H53" i="3" s="1"/>
  <c r="F45" i="3"/>
  <c r="H45" i="3" s="1"/>
  <c r="F38" i="3"/>
  <c r="H38" i="3" s="1"/>
  <c r="F30" i="3"/>
  <c r="H30" i="3" s="1"/>
  <c r="F17" i="3"/>
  <c r="H17" i="3" s="1"/>
  <c r="F16" i="3"/>
  <c r="F41" i="3"/>
  <c r="H41" i="3" s="1"/>
  <c r="F44" i="3"/>
  <c r="H44" i="3" s="1"/>
  <c r="F24" i="3"/>
  <c r="H24" i="3" s="1"/>
  <c r="F48" i="3"/>
  <c r="H48" i="3" s="1"/>
  <c r="F39" i="3"/>
  <c r="H39" i="3" s="1"/>
  <c r="F29" i="3"/>
  <c r="H29" i="3" s="1"/>
  <c r="F49" i="3"/>
  <c r="H49" i="3" s="1"/>
  <c r="F42" i="3"/>
  <c r="H42" i="3" s="1"/>
  <c r="F35" i="3"/>
  <c r="H35" i="3" s="1"/>
  <c r="F27" i="3"/>
  <c r="H27" i="3" s="1"/>
  <c r="F23" i="3"/>
  <c r="H23" i="3" s="1"/>
  <c r="F50" i="3"/>
  <c r="H50" i="3" s="1"/>
  <c r="F31" i="3"/>
  <c r="H31" i="3" s="1"/>
  <c r="F37" i="3"/>
  <c r="H37" i="3" s="1"/>
  <c r="F22" i="3"/>
  <c r="H22" i="3" s="1"/>
  <c r="F46" i="3"/>
  <c r="H46" i="3" s="1"/>
  <c r="F36" i="3"/>
  <c r="H36" i="3" s="1"/>
  <c r="F47" i="3"/>
  <c r="H47" i="3" s="1"/>
  <c r="F40" i="3"/>
  <c r="H40" i="3" s="1"/>
  <c r="F32" i="3"/>
  <c r="H32" i="3" s="1"/>
  <c r="F26" i="3"/>
  <c r="H26" i="3" s="1"/>
  <c r="F21" i="3"/>
  <c r="H21" i="3" s="1"/>
  <c r="F18" i="3"/>
  <c r="H18" i="3" s="1"/>
  <c r="F56" i="3" l="1"/>
  <c r="H16" i="3"/>
  <c r="H56" i="3" s="1"/>
  <c r="F57" i="3" l="1"/>
  <c r="F58" i="3" s="1"/>
</calcChain>
</file>

<file path=xl/sharedStrings.xml><?xml version="1.0" encoding="utf-8"?>
<sst xmlns="http://schemas.openxmlformats.org/spreadsheetml/2006/main" count="229" uniqueCount="92">
  <si>
    <t>File Number:</t>
  </si>
  <si>
    <t>Exhibit:</t>
  </si>
  <si>
    <t>Tab:</t>
  </si>
  <si>
    <t>Schedule:</t>
  </si>
  <si>
    <t>Page:</t>
  </si>
  <si>
    <t>Date:</t>
  </si>
  <si>
    <t>Appendix 2-B</t>
  </si>
  <si>
    <t>Fixed Asset Continuity Schedule</t>
  </si>
  <si>
    <t xml:space="preserve">Year </t>
  </si>
  <si>
    <t>Cost</t>
  </si>
  <si>
    <t>Accumulated Depreciation</t>
  </si>
  <si>
    <t>CCA Class</t>
  </si>
  <si>
    <t>OEB</t>
  </si>
  <si>
    <t>Description</t>
  </si>
  <si>
    <t>Depreciation Rate</t>
  </si>
  <si>
    <t>Opening Balance</t>
  </si>
  <si>
    <t>Additions</t>
  </si>
  <si>
    <t>Disposals</t>
  </si>
  <si>
    <t>Closing Balance</t>
  </si>
  <si>
    <t>Net Book Value</t>
  </si>
  <si>
    <t>Computer Software (Formally known as Account 1925)</t>
  </si>
  <si>
    <t>CEC</t>
  </si>
  <si>
    <t>Land Rights (Formally known as Account 1906)</t>
  </si>
  <si>
    <t>N/A</t>
  </si>
  <si>
    <t>Land</t>
  </si>
  <si>
    <t>Land Rights</t>
  </si>
  <si>
    <t>Buildings</t>
  </si>
  <si>
    <t>Leasehold Improvements</t>
  </si>
  <si>
    <t>Transformer Station Equipment &gt;50 kV</t>
  </si>
  <si>
    <t>Distribution Station Equipment &lt;50 kV</t>
  </si>
  <si>
    <t>Storage Battery Equipment</t>
  </si>
  <si>
    <t>Poles, Towers &amp; Fixtures</t>
  </si>
  <si>
    <t>Overhead Conductors &amp; Devices</t>
  </si>
  <si>
    <t>Underground Conduit</t>
  </si>
  <si>
    <t>Underground Conductors &amp; Devices</t>
  </si>
  <si>
    <t>Line Transformers</t>
  </si>
  <si>
    <t>Services (Overhead &amp; Underground)</t>
  </si>
  <si>
    <t>Meters</t>
  </si>
  <si>
    <t>Meters (Smart Meters)</t>
  </si>
  <si>
    <t>Street Lighting</t>
  </si>
  <si>
    <t>Buildings &amp; Fixtures</t>
  </si>
  <si>
    <t>Office Furniture &amp; Equipment (10 years)</t>
  </si>
  <si>
    <t>Office Furniture &amp; Equipment (5 years)</t>
  </si>
  <si>
    <t>Computer Equipment - Hardware</t>
  </si>
  <si>
    <t>Computer Equip.-Hardware(Post Mar. 22/04)</t>
  </si>
  <si>
    <t>Computer Equip.-Hardware(Post Mar. 19/07)</t>
  </si>
  <si>
    <t>Transportation Equipment</t>
  </si>
  <si>
    <t>Stores Equipment</t>
  </si>
  <si>
    <t>Tools, Shop &amp; Garage Equipment</t>
  </si>
  <si>
    <t>Measurement &amp; Testing Equipment</t>
  </si>
  <si>
    <t>Power Operated Equipment</t>
  </si>
  <si>
    <t>Communications Equipment</t>
  </si>
  <si>
    <t>Communication Equipment (Smart Meters)</t>
  </si>
  <si>
    <t xml:space="preserve">Miscellaneous Equipment </t>
  </si>
  <si>
    <t>Load Management Controls Utility Premises</t>
  </si>
  <si>
    <t>System Supervisor Equipment</t>
  </si>
  <si>
    <t>Miscellaneous Fixed Assets</t>
  </si>
  <si>
    <t>Contributions &amp; Grants</t>
  </si>
  <si>
    <t>etc.</t>
  </si>
  <si>
    <t>Total</t>
  </si>
  <si>
    <r>
      <rPr>
        <b/>
        <sz val="10"/>
        <rFont val="Arial"/>
        <family val="2"/>
      </rPr>
      <t>Less:</t>
    </r>
    <r>
      <rPr>
        <sz val="10"/>
        <rFont val="Arial"/>
        <family val="2"/>
      </rPr>
      <t xml:space="preserve"> </t>
    </r>
    <r>
      <rPr>
        <i/>
        <sz val="10"/>
        <rFont val="Arial"/>
        <family val="2"/>
      </rPr>
      <t>Fully Allocated Depreciation</t>
    </r>
  </si>
  <si>
    <t>Transportation</t>
  </si>
  <si>
    <t>Stranded Meters</t>
  </si>
  <si>
    <t>Net Depreciation</t>
  </si>
  <si>
    <t>Notes:</t>
  </si>
  <si>
    <t>Tables in the format outlined above covering all fixed asset accounts should be submitted for the Test Year, Bridge Year and all relevant historical years.  At a minimum , the applicant must provide data for the earlier of: 1) all historical years back to its last rebasing; or 2) at least three years of historical actuals, in addition to Bridge Year and Test Year forecasts.</t>
  </si>
  <si>
    <t>The "CCA Class" for fixed assets should agree with the CCA Class used for tax purposes in Tax Returns. Fixed Assets sub-components may be used where the underlying asset components are classified under multiple CCA Classes for tax purposes. If an applicant uses any different classes from those shown in the table, an explanation should be provided. (also see note 3 below).</t>
  </si>
  <si>
    <t>The table may need to be customized for a utility's asset categories or for any new asset accounts announced or authorized by the Board.</t>
  </si>
  <si>
    <t>The depreciation column (D) is not required as the relevant information will be provided in the following 2-C series of appendices.</t>
  </si>
  <si>
    <t>Appendix 2-CH</t>
  </si>
  <si>
    <t>Depreciation and Amortization Expense</t>
  </si>
  <si>
    <r>
      <t xml:space="preserve">Assumes the applicant adopted IFRS for financial reporting purposes January 1, </t>
    </r>
    <r>
      <rPr>
        <b/>
        <sz val="10"/>
        <color indexed="10"/>
        <rFont val="Arial"/>
        <family val="2"/>
      </rPr>
      <t>2013</t>
    </r>
  </si>
  <si>
    <t>Year</t>
  </si>
  <si>
    <t>MIFRS</t>
  </si>
  <si>
    <t>Account</t>
  </si>
  <si>
    <t>Years (new additions only)</t>
  </si>
  <si>
    <t>Depreciation Rate on New Additions</t>
  </si>
  <si>
    <r>
      <t xml:space="preserve">2013 Depreciation Expense </t>
    </r>
    <r>
      <rPr>
        <b/>
        <vertAlign val="superscript"/>
        <sz val="10"/>
        <rFont val="Arial"/>
        <family val="2"/>
      </rPr>
      <t>1</t>
    </r>
  </si>
  <si>
    <t>2013 Depreciation Expense per Appendix 2-B Fixed Assets, Column K
 (l)</t>
  </si>
  <si>
    <r>
      <t xml:space="preserve">Variance </t>
    </r>
    <r>
      <rPr>
        <b/>
        <vertAlign val="superscript"/>
        <sz val="10"/>
        <rFont val="Arial"/>
        <family val="2"/>
      </rPr>
      <t>2</t>
    </r>
  </si>
  <si>
    <t>(d)</t>
  </si>
  <si>
    <t>(f)</t>
  </si>
  <si>
    <t>(g) = 1 / (f)</t>
  </si>
  <si>
    <r>
      <t>(h)=2012 Full Year Depreciation</t>
    </r>
    <r>
      <rPr>
        <b/>
        <sz val="10"/>
        <rFont val="Arial"/>
        <family val="2"/>
      </rPr>
      <t xml:space="preserve"> + ((d)*0.5)/(f) </t>
    </r>
  </si>
  <si>
    <t>(m) = (h) - (l)</t>
  </si>
  <si>
    <t>Land rights</t>
  </si>
  <si>
    <t>Depreciation expense adjustment resulting from  amortization of Account 1575</t>
  </si>
  <si>
    <t>Total Depreciation expense to be included in the test year revenue requirement</t>
  </si>
  <si>
    <t>Board policy of the "half-year" rule - the applicant must ensure that additions in the year attract a half-year depreciation expense in the first year.  Deviations from this standard practice must be supported in the application.</t>
  </si>
  <si>
    <t>The applicant must provide an explanation of material variances in evidence</t>
  </si>
  <si>
    <t>General:</t>
  </si>
  <si>
    <t>Applicants must provide a breakdown of depreciation and amortization expense in the above format for all relevant accounts.  Asset Retirement Obligations (AROs), depreciation and accretion expense should be disclosed separately consistent with the Notes of historical Audited Financial Statements.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</si>
</sst>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43" formatCode="_-* #,##0.00_-;\-* #,##0.00_-;_-* &quot;-&quot;??_-;_-@_-"/>
    <numFmt numFmtId="164" formatCode="[$-1009]d\-mmm\-yy;@"/>
    <numFmt numFmtId="165" formatCode="_-&quot;$&quot;* #,##0_-;\-&quot;$&quot;* #,##0_-;_-&quot;$&quot;* &quot;-&quot;??_-;_-@_-"/>
    <numFmt numFmtId="166" formatCode="_(* #,##0.00_);_(* \(#,##0.00\);_(* &quot;-&quot;??_);_(@_)"/>
    <numFmt numFmtId="167" formatCode="0_ ;\-0\ "/>
    <numFmt numFmtId="168" formatCode="_-* #,##0_-;\-* #,##0_-;_-* &quot;-&quot;??_-;_-@_-"/>
  </numFmts>
  <fonts count="29" x14ac:knownFonts="1">
    <font>
      <sz val="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8"/>
      <name val="Arial"/>
      <family val="2"/>
    </font>
    <font>
      <b/>
      <sz val="14"/>
      <name val="Arial"/>
      <family val="2"/>
    </font>
    <font>
      <b/>
      <sz val="11"/>
      <name val="Arial"/>
      <family val="2"/>
    </font>
    <font>
      <b/>
      <u/>
      <sz val="11"/>
      <name val="Arial"/>
      <family val="2"/>
    </font>
    <font>
      <i/>
      <sz val="10"/>
      <name val="Arial"/>
      <family val="2"/>
    </font>
    <font>
      <b/>
      <i/>
      <sz val="10"/>
      <name val="Arial"/>
      <family val="2"/>
    </font>
    <font>
      <b/>
      <sz val="10"/>
      <color indexed="10"/>
      <name val="Arial"/>
      <family val="2"/>
    </font>
    <font>
      <b/>
      <sz val="12"/>
      <name val="Arial"/>
      <family val="2"/>
    </font>
    <font>
      <b/>
      <vertAlign val="superscript"/>
      <sz val="10"/>
      <name val="Arial"/>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indexed="9"/>
        <bgColor indexed="64"/>
      </patternFill>
    </fill>
    <fill>
      <patternFill patternType="lightUp">
        <bgColor indexed="22"/>
      </patternFill>
    </fill>
    <fill>
      <patternFill patternType="solid">
        <fgColor theme="5" tint="0.39997558519241921"/>
        <bgColor indexed="64"/>
      </patternFill>
    </fill>
    <fill>
      <patternFill patternType="solid">
        <fgColor rgb="FFFFC000"/>
        <bgColor indexed="64"/>
      </patternFill>
    </fill>
    <fill>
      <patternFill patternType="solid">
        <fgColor theme="8" tint="0.39997558519241921"/>
        <bgColor indexed="64"/>
      </patternFill>
    </fill>
  </fills>
  <borders count="3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right style="thin">
        <color indexed="64"/>
      </right>
      <top/>
      <bottom/>
      <diagonal/>
    </border>
  </borders>
  <cellStyleXfs count="48">
    <xf numFmtId="164" fontId="0" fillId="0" borderId="0"/>
    <xf numFmtId="44" fontId="18" fillId="0" borderId="0" applyFont="0" applyFill="0" applyBorder="0" applyAlignment="0" applyProtection="0"/>
    <xf numFmtId="9" fontId="18" fillId="0" borderId="0" applyFont="0" applyFill="0" applyBorder="0" applyAlignment="0" applyProtection="0"/>
    <xf numFmtId="164" fontId="1" fillId="10" borderId="0" applyNumberFormat="0" applyBorder="0" applyAlignment="0" applyProtection="0"/>
    <xf numFmtId="164" fontId="1" fillId="14" borderId="0" applyNumberFormat="0" applyBorder="0" applyAlignment="0" applyProtection="0"/>
    <xf numFmtId="164" fontId="1" fillId="18" borderId="0" applyNumberFormat="0" applyBorder="0" applyAlignment="0" applyProtection="0"/>
    <xf numFmtId="164" fontId="1" fillId="22" borderId="0" applyNumberFormat="0" applyBorder="0" applyAlignment="0" applyProtection="0"/>
    <xf numFmtId="164" fontId="1" fillId="26" borderId="0" applyNumberFormat="0" applyBorder="0" applyAlignment="0" applyProtection="0"/>
    <xf numFmtId="164" fontId="1" fillId="30" borderId="0" applyNumberFormat="0" applyBorder="0" applyAlignment="0" applyProtection="0"/>
    <xf numFmtId="164" fontId="1" fillId="11" borderId="0" applyNumberFormat="0" applyBorder="0" applyAlignment="0" applyProtection="0"/>
    <xf numFmtId="164" fontId="1" fillId="15" borderId="0" applyNumberFormat="0" applyBorder="0" applyAlignment="0" applyProtection="0"/>
    <xf numFmtId="164" fontId="1" fillId="19" borderId="0" applyNumberFormat="0" applyBorder="0" applyAlignment="0" applyProtection="0"/>
    <xf numFmtId="164" fontId="1" fillId="23" borderId="0" applyNumberFormat="0" applyBorder="0" applyAlignment="0" applyProtection="0"/>
    <xf numFmtId="164" fontId="1" fillId="27" borderId="0" applyNumberFormat="0" applyBorder="0" applyAlignment="0" applyProtection="0"/>
    <xf numFmtId="164" fontId="1" fillId="31" borderId="0" applyNumberFormat="0" applyBorder="0" applyAlignment="0" applyProtection="0"/>
    <xf numFmtId="164" fontId="17" fillId="12" borderId="0" applyNumberFormat="0" applyBorder="0" applyAlignment="0" applyProtection="0"/>
    <xf numFmtId="164" fontId="17" fillId="16" borderId="0" applyNumberFormat="0" applyBorder="0" applyAlignment="0" applyProtection="0"/>
    <xf numFmtId="164" fontId="17" fillId="20" borderId="0" applyNumberFormat="0" applyBorder="0" applyAlignment="0" applyProtection="0"/>
    <xf numFmtId="164" fontId="17" fillId="24" borderId="0" applyNumberFormat="0" applyBorder="0" applyAlignment="0" applyProtection="0"/>
    <xf numFmtId="164" fontId="17" fillId="28" borderId="0" applyNumberFormat="0" applyBorder="0" applyAlignment="0" applyProtection="0"/>
    <xf numFmtId="164" fontId="17" fillId="32" borderId="0" applyNumberFormat="0" applyBorder="0" applyAlignment="0" applyProtection="0"/>
    <xf numFmtId="164" fontId="17" fillId="9" borderId="0" applyNumberFormat="0" applyBorder="0" applyAlignment="0" applyProtection="0"/>
    <xf numFmtId="164" fontId="17" fillId="13" borderId="0" applyNumberFormat="0" applyBorder="0" applyAlignment="0" applyProtection="0"/>
    <xf numFmtId="164" fontId="17" fillId="17" borderId="0" applyNumberFormat="0" applyBorder="0" applyAlignment="0" applyProtection="0"/>
    <xf numFmtId="164" fontId="17" fillId="21" borderId="0" applyNumberFormat="0" applyBorder="0" applyAlignment="0" applyProtection="0"/>
    <xf numFmtId="164" fontId="17" fillId="25" borderId="0" applyNumberFormat="0" applyBorder="0" applyAlignment="0" applyProtection="0"/>
    <xf numFmtId="164" fontId="17" fillId="29" borderId="0" applyNumberFormat="0" applyBorder="0" applyAlignment="0" applyProtection="0"/>
    <xf numFmtId="164" fontId="7" fillId="3" borderId="0" applyNumberFormat="0" applyBorder="0" applyAlignment="0" applyProtection="0"/>
    <xf numFmtId="164" fontId="11" fillId="6" borderId="4" applyNumberFormat="0" applyAlignment="0" applyProtection="0"/>
    <xf numFmtId="164" fontId="13" fillId="7" borderId="7" applyNumberFormat="0" applyAlignment="0" applyProtection="0"/>
    <xf numFmtId="166" fontId="18" fillId="0" borderId="0" applyFont="0" applyFill="0" applyBorder="0" applyAlignment="0" applyProtection="0"/>
    <xf numFmtId="164" fontId="15" fillId="0" borderId="0" applyNumberFormat="0" applyFill="0" applyBorder="0" applyAlignment="0" applyProtection="0"/>
    <xf numFmtId="164" fontId="6" fillId="2" borderId="0" applyNumberFormat="0" applyBorder="0" applyAlignment="0" applyProtection="0"/>
    <xf numFmtId="164" fontId="3" fillId="0" borderId="1" applyNumberFormat="0" applyFill="0" applyAlignment="0" applyProtection="0"/>
    <xf numFmtId="164" fontId="4" fillId="0" borderId="2" applyNumberFormat="0" applyFill="0" applyAlignment="0" applyProtection="0"/>
    <xf numFmtId="164" fontId="5" fillId="0" borderId="3" applyNumberFormat="0" applyFill="0" applyAlignment="0" applyProtection="0"/>
    <xf numFmtId="164" fontId="5" fillId="0" borderId="0" applyNumberFormat="0" applyFill="0" applyBorder="0" applyAlignment="0" applyProtection="0"/>
    <xf numFmtId="164" fontId="9" fillId="5" borderId="4" applyNumberFormat="0" applyAlignment="0" applyProtection="0"/>
    <xf numFmtId="164" fontId="12" fillId="0" borderId="6" applyNumberFormat="0" applyFill="0" applyAlignment="0" applyProtection="0"/>
    <xf numFmtId="164" fontId="8" fillId="4" borderId="0" applyNumberFormat="0" applyBorder="0" applyAlignment="0" applyProtection="0"/>
    <xf numFmtId="164" fontId="18" fillId="0" borderId="0"/>
    <xf numFmtId="164" fontId="1" fillId="0" borderId="0"/>
    <xf numFmtId="164" fontId="1" fillId="8" borderId="8" applyNumberFormat="0" applyFont="0" applyAlignment="0" applyProtection="0"/>
    <xf numFmtId="164" fontId="10" fillId="6" borderId="5" applyNumberFormat="0" applyAlignment="0" applyProtection="0"/>
    <xf numFmtId="164" fontId="2" fillId="0" borderId="0" applyNumberFormat="0" applyFill="0" applyBorder="0" applyAlignment="0" applyProtection="0"/>
    <xf numFmtId="164" fontId="16" fillId="0" borderId="9" applyNumberFormat="0" applyFill="0" applyAlignment="0" applyProtection="0"/>
    <xf numFmtId="164" fontId="14" fillId="0" borderId="0" applyNumberFormat="0" applyFill="0" applyBorder="0" applyAlignment="0" applyProtection="0"/>
    <xf numFmtId="43" fontId="18" fillId="0" borderId="0" applyFont="0" applyFill="0" applyBorder="0" applyAlignment="0" applyProtection="0"/>
  </cellStyleXfs>
  <cellXfs count="139">
    <xf numFmtId="164" fontId="0" fillId="0" borderId="0" xfId="0"/>
    <xf numFmtId="0" fontId="0" fillId="0" borderId="0" xfId="0" applyNumberFormat="1" applyAlignment="1">
      <alignment horizontal="center"/>
    </xf>
    <xf numFmtId="164" fontId="0" fillId="0" borderId="0" xfId="0" applyBorder="1"/>
    <xf numFmtId="164" fontId="19" fillId="0" borderId="0" xfId="0" applyFont="1"/>
    <xf numFmtId="164" fontId="20" fillId="0" borderId="0" xfId="0" applyFont="1" applyAlignment="1">
      <alignment horizontal="right" vertical="top"/>
    </xf>
    <xf numFmtId="0" fontId="20" fillId="33" borderId="10" xfId="0" applyNumberFormat="1" applyFont="1" applyFill="1" applyBorder="1" applyAlignment="1">
      <alignment horizontal="right" vertical="top"/>
    </xf>
    <xf numFmtId="0" fontId="20" fillId="33" borderId="0" xfId="0" applyNumberFormat="1" applyFont="1" applyFill="1" applyAlignment="1">
      <alignment horizontal="right" vertical="top"/>
    </xf>
    <xf numFmtId="0" fontId="20" fillId="0" borderId="0" xfId="0" applyNumberFormat="1" applyFont="1" applyAlignment="1">
      <alignment horizontal="right" vertical="top"/>
    </xf>
    <xf numFmtId="164" fontId="20" fillId="33" borderId="0" xfId="0" applyFont="1" applyFill="1" applyAlignment="1">
      <alignment horizontal="right" vertical="top"/>
    </xf>
    <xf numFmtId="0" fontId="0" fillId="0" borderId="0" xfId="0" applyNumberFormat="1"/>
    <xf numFmtId="164" fontId="18" fillId="0" borderId="0" xfId="0" applyFont="1"/>
    <xf numFmtId="164" fontId="19" fillId="0" borderId="0" xfId="0" applyFont="1" applyAlignment="1">
      <alignment horizontal="right"/>
    </xf>
    <xf numFmtId="0" fontId="22" fillId="33" borderId="0" xfId="0" applyNumberFormat="1" applyFont="1" applyFill="1" applyAlignment="1"/>
    <xf numFmtId="164" fontId="23" fillId="0" borderId="0" xfId="0" applyFont="1" applyAlignment="1">
      <alignment horizontal="center"/>
    </xf>
    <xf numFmtId="164" fontId="0" fillId="0" borderId="0" xfId="0" applyFill="1" applyBorder="1"/>
    <xf numFmtId="164" fontId="0" fillId="34" borderId="11" xfId="0" applyFill="1" applyBorder="1"/>
    <xf numFmtId="164" fontId="19" fillId="34" borderId="12" xfId="0" applyFont="1" applyFill="1" applyBorder="1" applyAlignment="1"/>
    <xf numFmtId="164" fontId="19" fillId="34" borderId="13" xfId="0" applyFont="1" applyFill="1" applyBorder="1" applyAlignment="1"/>
    <xf numFmtId="0" fontId="19" fillId="34" borderId="14" xfId="0" applyNumberFormat="1" applyFont="1" applyFill="1" applyBorder="1" applyAlignment="1">
      <alignment horizontal="center" wrapText="1"/>
    </xf>
    <xf numFmtId="0" fontId="19" fillId="34" borderId="14" xfId="0" applyNumberFormat="1" applyFont="1" applyFill="1" applyBorder="1" applyAlignment="1">
      <alignment horizontal="center"/>
    </xf>
    <xf numFmtId="164" fontId="19" fillId="34" borderId="14" xfId="0" applyFont="1" applyFill="1" applyBorder="1"/>
    <xf numFmtId="164" fontId="19" fillId="34" borderId="14" xfId="0" applyFont="1" applyFill="1" applyBorder="1" applyAlignment="1">
      <alignment horizontal="center" wrapText="1"/>
    </xf>
    <xf numFmtId="164" fontId="19" fillId="34" borderId="14" xfId="0" applyFont="1" applyFill="1" applyBorder="1" applyAlignment="1">
      <alignment horizontal="center"/>
    </xf>
    <xf numFmtId="164" fontId="0" fillId="34" borderId="15" xfId="0" applyFill="1" applyBorder="1"/>
    <xf numFmtId="164" fontId="19" fillId="34" borderId="16" xfId="0" applyFont="1" applyFill="1" applyBorder="1" applyAlignment="1">
      <alignment horizontal="center" wrapText="1"/>
    </xf>
    <xf numFmtId="164" fontId="19" fillId="34" borderId="17" xfId="0" applyFont="1" applyFill="1" applyBorder="1" applyAlignment="1">
      <alignment horizontal="center"/>
    </xf>
    <xf numFmtId="164" fontId="19" fillId="34" borderId="17" xfId="0" applyFont="1" applyFill="1" applyBorder="1" applyAlignment="1">
      <alignment horizontal="center" wrapText="1"/>
    </xf>
    <xf numFmtId="0" fontId="0" fillId="0" borderId="14" xfId="0" applyNumberFormat="1" applyBorder="1" applyAlignment="1">
      <alignment horizontal="center" vertical="center"/>
    </xf>
    <xf numFmtId="164" fontId="18" fillId="0" borderId="14" xfId="0" applyFont="1" applyBorder="1" applyAlignment="1">
      <alignment vertical="center" wrapText="1"/>
    </xf>
    <xf numFmtId="10" fontId="0" fillId="35" borderId="14" xfId="0" applyNumberFormat="1" applyFill="1" applyBorder="1"/>
    <xf numFmtId="165" fontId="0" fillId="33" borderId="14" xfId="1" applyNumberFormat="1" applyFont="1" applyFill="1" applyBorder="1"/>
    <xf numFmtId="165" fontId="0" fillId="0" borderId="14" xfId="1" applyNumberFormat="1" applyFont="1" applyBorder="1"/>
    <xf numFmtId="164" fontId="0" fillId="0" borderId="15" xfId="0" applyBorder="1"/>
    <xf numFmtId="165" fontId="0" fillId="33" borderId="13" xfId="1" applyNumberFormat="1" applyFont="1" applyFill="1" applyBorder="1"/>
    <xf numFmtId="165" fontId="0" fillId="0" borderId="14" xfId="0" applyNumberFormat="1" applyBorder="1"/>
    <xf numFmtId="0" fontId="0" fillId="0" borderId="14" xfId="0" applyNumberFormat="1" applyFill="1" applyBorder="1" applyAlignment="1">
      <alignment horizontal="center" vertical="center"/>
    </xf>
    <xf numFmtId="164" fontId="0" fillId="0" borderId="14" xfId="0" applyFill="1" applyBorder="1" applyAlignment="1">
      <alignment vertical="center" wrapText="1"/>
    </xf>
    <xf numFmtId="0" fontId="18" fillId="0" borderId="14" xfId="0" applyNumberFormat="1" applyFont="1" applyFill="1" applyBorder="1" applyAlignment="1">
      <alignment horizontal="center" vertical="center"/>
    </xf>
    <xf numFmtId="164" fontId="18" fillId="0" borderId="14" xfId="0" applyFont="1" applyFill="1" applyBorder="1" applyAlignment="1">
      <alignment vertical="center" wrapText="1"/>
    </xf>
    <xf numFmtId="164" fontId="0" fillId="0" borderId="14" xfId="0" applyBorder="1" applyAlignment="1">
      <alignment vertical="center" wrapText="1"/>
    </xf>
    <xf numFmtId="0" fontId="18" fillId="0" borderId="14" xfId="0" applyNumberFormat="1" applyFont="1" applyBorder="1" applyAlignment="1">
      <alignment horizontal="center" vertical="center"/>
    </xf>
    <xf numFmtId="10" fontId="0" fillId="35" borderId="14" xfId="2" applyNumberFormat="1" applyFont="1" applyFill="1" applyBorder="1"/>
    <xf numFmtId="0" fontId="0" fillId="0" borderId="14" xfId="0" applyNumberFormat="1" applyBorder="1" applyAlignment="1">
      <alignment horizontal="center"/>
    </xf>
    <xf numFmtId="164" fontId="0" fillId="0" borderId="14" xfId="0" applyBorder="1"/>
    <xf numFmtId="164" fontId="0" fillId="33" borderId="14" xfId="0" applyFill="1" applyBorder="1"/>
    <xf numFmtId="164" fontId="19" fillId="0" borderId="14" xfId="0" applyFont="1" applyBorder="1"/>
    <xf numFmtId="165" fontId="19" fillId="0" borderId="14" xfId="0" applyNumberFormat="1" applyFont="1" applyBorder="1"/>
    <xf numFmtId="165" fontId="18" fillId="0" borderId="0" xfId="0" applyNumberFormat="1" applyFont="1"/>
    <xf numFmtId="165" fontId="0" fillId="0" borderId="0" xfId="0" applyNumberFormat="1"/>
    <xf numFmtId="164" fontId="18" fillId="0" borderId="0" xfId="0" applyFont="1" applyAlignment="1"/>
    <xf numFmtId="164" fontId="0" fillId="0" borderId="0" xfId="0" applyAlignment="1"/>
    <xf numFmtId="165" fontId="0" fillId="33" borderId="10" xfId="1" applyNumberFormat="1" applyFont="1" applyFill="1" applyBorder="1"/>
    <xf numFmtId="165" fontId="0" fillId="33" borderId="18" xfId="1" applyNumberFormat="1" applyFont="1" applyFill="1" applyBorder="1"/>
    <xf numFmtId="164" fontId="19" fillId="0" borderId="0" xfId="0" applyFont="1" applyFill="1" applyBorder="1" applyAlignment="1"/>
    <xf numFmtId="165" fontId="0" fillId="0" borderId="12" xfId="1" applyNumberFormat="1" applyFont="1" applyBorder="1"/>
    <xf numFmtId="0" fontId="25" fillId="0" borderId="0" xfId="0" applyNumberFormat="1" applyFont="1" applyAlignment="1">
      <alignment horizontal="center"/>
    </xf>
    <xf numFmtId="0" fontId="18" fillId="0" borderId="0" xfId="0" applyNumberFormat="1" applyFont="1" applyAlignment="1">
      <alignment horizontal="left"/>
    </xf>
    <xf numFmtId="0" fontId="18" fillId="0" borderId="0" xfId="40" applyNumberFormat="1"/>
    <xf numFmtId="164" fontId="18" fillId="0" borderId="0" xfId="40"/>
    <xf numFmtId="164" fontId="18" fillId="0" borderId="0" xfId="40" applyFill="1"/>
    <xf numFmtId="164" fontId="18" fillId="0" borderId="0" xfId="40" applyNumberFormat="1" applyFill="1"/>
    <xf numFmtId="0" fontId="21" fillId="0" borderId="0" xfId="40" applyNumberFormat="1" applyFont="1" applyAlignment="1">
      <alignment horizontal="center"/>
    </xf>
    <xf numFmtId="164" fontId="21" fillId="0" borderId="0" xfId="40" applyFont="1" applyAlignment="1">
      <alignment horizontal="center"/>
    </xf>
    <xf numFmtId="164" fontId="27" fillId="0" borderId="0" xfId="40" applyFont="1"/>
    <xf numFmtId="167" fontId="27" fillId="0" borderId="0" xfId="1" applyNumberFormat="1" applyFont="1" applyFill="1" applyBorder="1" applyAlignment="1">
      <alignment horizontal="center" vertical="center"/>
    </xf>
    <xf numFmtId="164" fontId="27" fillId="0" borderId="0" xfId="40" applyFont="1" applyAlignment="1">
      <alignment horizontal="center"/>
    </xf>
    <xf numFmtId="164" fontId="19" fillId="34" borderId="20" xfId="40" applyFont="1" applyFill="1" applyBorder="1" applyAlignment="1">
      <alignment horizontal="center" vertical="center" wrapText="1"/>
    </xf>
    <xf numFmtId="164" fontId="19" fillId="34" borderId="21" xfId="40" applyFont="1" applyFill="1" applyBorder="1" applyAlignment="1">
      <alignment horizontal="center" vertical="center" wrapText="1"/>
    </xf>
    <xf numFmtId="164" fontId="19" fillId="34" borderId="24" xfId="40" quotePrefix="1" applyFont="1" applyFill="1" applyBorder="1" applyAlignment="1">
      <alignment horizontal="center"/>
    </xf>
    <xf numFmtId="164" fontId="19" fillId="34" borderId="25" xfId="40" quotePrefix="1" applyFont="1" applyFill="1" applyBorder="1" applyAlignment="1">
      <alignment horizontal="center" wrapText="1"/>
    </xf>
    <xf numFmtId="164" fontId="19" fillId="34" borderId="25" xfId="40" quotePrefix="1" applyFont="1" applyFill="1" applyBorder="1" applyAlignment="1">
      <alignment horizontal="center"/>
    </xf>
    <xf numFmtId="0" fontId="0" fillId="0" borderId="27" xfId="0" applyNumberFormat="1" applyBorder="1" applyAlignment="1">
      <alignment horizontal="center" vertical="center"/>
    </xf>
    <xf numFmtId="164" fontId="18" fillId="0" borderId="17" xfId="0" applyFont="1" applyBorder="1" applyAlignment="1">
      <alignment vertical="center" wrapText="1"/>
    </xf>
    <xf numFmtId="168" fontId="18" fillId="33" borderId="17" xfId="47" applyNumberFormat="1" applyFill="1" applyBorder="1"/>
    <xf numFmtId="43" fontId="18" fillId="33" borderId="17" xfId="47" applyFill="1" applyBorder="1"/>
    <xf numFmtId="10" fontId="18" fillId="0" borderId="17" xfId="2" applyNumberFormat="1" applyBorder="1"/>
    <xf numFmtId="165" fontId="18" fillId="0" borderId="17" xfId="1" applyNumberFormat="1" applyBorder="1"/>
    <xf numFmtId="165" fontId="18" fillId="33" borderId="17" xfId="1" applyNumberFormat="1" applyFill="1" applyBorder="1"/>
    <xf numFmtId="165" fontId="18" fillId="0" borderId="28" xfId="1" applyNumberFormat="1" applyBorder="1"/>
    <xf numFmtId="0" fontId="0" fillId="0" borderId="29" xfId="0" applyNumberFormat="1" applyBorder="1" applyAlignment="1">
      <alignment horizontal="center" vertical="center"/>
    </xf>
    <xf numFmtId="10" fontId="18" fillId="0" borderId="14" xfId="2" applyNumberFormat="1" applyBorder="1"/>
    <xf numFmtId="165" fontId="18" fillId="0" borderId="14" xfId="1" applyNumberFormat="1" applyBorder="1"/>
    <xf numFmtId="165" fontId="18" fillId="0" borderId="30" xfId="1" applyNumberFormat="1" applyBorder="1"/>
    <xf numFmtId="0" fontId="0" fillId="0" borderId="29" xfId="0" applyNumberFormat="1" applyFill="1" applyBorder="1" applyAlignment="1">
      <alignment horizontal="center" vertical="center"/>
    </xf>
    <xf numFmtId="0" fontId="18" fillId="0" borderId="29" xfId="0" applyNumberFormat="1" applyFont="1" applyBorder="1" applyAlignment="1">
      <alignment horizontal="center" vertical="center"/>
    </xf>
    <xf numFmtId="0" fontId="18" fillId="0" borderId="29" xfId="0" applyNumberFormat="1" applyFont="1" applyFill="1" applyBorder="1" applyAlignment="1">
      <alignment horizontal="center" vertical="center"/>
    </xf>
    <xf numFmtId="0" fontId="18" fillId="0" borderId="29" xfId="40" applyNumberFormat="1" applyFont="1" applyBorder="1" applyAlignment="1">
      <alignment horizontal="center"/>
    </xf>
    <xf numFmtId="164" fontId="18" fillId="0" borderId="14" xfId="40" applyFont="1" applyBorder="1"/>
    <xf numFmtId="44" fontId="18" fillId="33" borderId="14" xfId="1" applyFill="1" applyBorder="1"/>
    <xf numFmtId="165" fontId="18" fillId="33" borderId="14" xfId="1" applyNumberFormat="1" applyFill="1" applyBorder="1"/>
    <xf numFmtId="0" fontId="18" fillId="0" borderId="31" xfId="40" applyNumberFormat="1" applyFont="1" applyBorder="1" applyAlignment="1">
      <alignment horizontal="center"/>
    </xf>
    <xf numFmtId="164" fontId="18" fillId="0" borderId="32" xfId="40" applyFont="1" applyBorder="1"/>
    <xf numFmtId="44" fontId="18" fillId="33" borderId="32" xfId="1" applyFill="1" applyBorder="1"/>
    <xf numFmtId="10" fontId="18" fillId="0" borderId="32" xfId="2" applyNumberFormat="1" applyBorder="1"/>
    <xf numFmtId="165" fontId="18" fillId="0" borderId="32" xfId="1" applyNumberFormat="1" applyBorder="1"/>
    <xf numFmtId="165" fontId="18" fillId="33" borderId="32" xfId="1" applyNumberFormat="1" applyFill="1" applyBorder="1"/>
    <xf numFmtId="165" fontId="18" fillId="0" borderId="33" xfId="1" applyNumberFormat="1" applyBorder="1"/>
    <xf numFmtId="0" fontId="18" fillId="0" borderId="23" xfId="40" applyNumberFormat="1" applyFont="1" applyBorder="1" applyAlignment="1">
      <alignment horizontal="center"/>
    </xf>
    <xf numFmtId="164" fontId="19" fillId="0" borderId="24" xfId="40" applyFont="1" applyBorder="1"/>
    <xf numFmtId="165" fontId="18" fillId="0" borderId="24" xfId="1" applyNumberFormat="1" applyBorder="1"/>
    <xf numFmtId="44" fontId="18" fillId="0" borderId="24" xfId="1" applyBorder="1"/>
    <xf numFmtId="165" fontId="18" fillId="0" borderId="34" xfId="1" applyNumberFormat="1" applyBorder="1"/>
    <xf numFmtId="0" fontId="18" fillId="0" borderId="0" xfId="40" applyNumberFormat="1" applyFont="1" applyBorder="1" applyAlignment="1">
      <alignment horizontal="center"/>
    </xf>
    <xf numFmtId="44" fontId="18" fillId="33" borderId="17" xfId="1" applyFill="1" applyBorder="1"/>
    <xf numFmtId="164" fontId="18" fillId="0" borderId="0" xfId="1" applyNumberFormat="1" applyBorder="1"/>
    <xf numFmtId="44" fontId="18" fillId="0" borderId="0" xfId="1" applyBorder="1"/>
    <xf numFmtId="44" fontId="18" fillId="0" borderId="0" xfId="40" applyNumberFormat="1" applyBorder="1"/>
    <xf numFmtId="165" fontId="19" fillId="0" borderId="32" xfId="1" applyNumberFormat="1" applyFont="1" applyBorder="1"/>
    <xf numFmtId="0" fontId="19" fillId="0" borderId="0" xfId="40" applyNumberFormat="1" applyFont="1"/>
    <xf numFmtId="164" fontId="18" fillId="0" borderId="0" xfId="40" applyFont="1"/>
    <xf numFmtId="0" fontId="18" fillId="0" borderId="0" xfId="40" applyNumberFormat="1" applyFont="1" applyAlignment="1">
      <alignment horizontal="center" vertical="center"/>
    </xf>
    <xf numFmtId="0" fontId="18" fillId="0" borderId="0" xfId="40" applyNumberFormat="1" applyAlignment="1">
      <alignment horizontal="center" vertical="center"/>
    </xf>
    <xf numFmtId="164" fontId="19" fillId="0" borderId="0" xfId="40" applyFont="1" applyAlignment="1">
      <alignment vertical="top" wrapText="1"/>
    </xf>
    <xf numFmtId="164" fontId="18" fillId="0" borderId="0" xfId="40" applyFont="1" applyAlignment="1">
      <alignment wrapText="1"/>
    </xf>
    <xf numFmtId="0" fontId="18" fillId="0" borderId="0" xfId="40" applyNumberFormat="1" applyFont="1"/>
    <xf numFmtId="164" fontId="18" fillId="0" borderId="0" xfId="40" applyFont="1" applyAlignment="1">
      <alignment vertical="top" wrapText="1"/>
    </xf>
    <xf numFmtId="0" fontId="18" fillId="0" borderId="0" xfId="40" applyNumberFormat="1" applyFont="1" applyAlignment="1">
      <alignment vertical="top" wrapText="1"/>
    </xf>
    <xf numFmtId="165" fontId="0" fillId="36" borderId="14" xfId="1" applyNumberFormat="1" applyFont="1" applyFill="1" applyBorder="1"/>
    <xf numFmtId="165" fontId="0" fillId="37" borderId="14" xfId="1" applyNumberFormat="1" applyFont="1" applyFill="1" applyBorder="1"/>
    <xf numFmtId="165" fontId="0" fillId="38" borderId="14" xfId="1" applyNumberFormat="1" applyFont="1" applyFill="1" applyBorder="1"/>
    <xf numFmtId="164" fontId="0" fillId="0" borderId="0" xfId="0" applyAlignment="1">
      <alignment horizontal="left" wrapText="1"/>
    </xf>
    <xf numFmtId="164" fontId="21" fillId="0" borderId="0" xfId="0" applyFont="1" applyAlignment="1">
      <alignment horizontal="center" vertical="top"/>
    </xf>
    <xf numFmtId="164" fontId="19" fillId="34" borderId="11" xfId="0" applyFont="1" applyFill="1" applyBorder="1" applyAlignment="1">
      <alignment horizontal="center"/>
    </xf>
    <xf numFmtId="164" fontId="19" fillId="34" borderId="12" xfId="0" applyFont="1" applyFill="1" applyBorder="1" applyAlignment="1">
      <alignment horizontal="center"/>
    </xf>
    <xf numFmtId="164" fontId="19" fillId="34" borderId="13" xfId="0" applyFont="1" applyFill="1" applyBorder="1" applyAlignment="1">
      <alignment horizontal="center"/>
    </xf>
    <xf numFmtId="164" fontId="0" fillId="0" borderId="0" xfId="0" applyAlignment="1">
      <alignment horizontal="left" vertical="top" wrapText="1"/>
    </xf>
    <xf numFmtId="164" fontId="18" fillId="0" borderId="0" xfId="0" applyFont="1" applyAlignment="1">
      <alignment horizontal="left" vertical="top" wrapText="1"/>
    </xf>
    <xf numFmtId="164" fontId="19" fillId="0" borderId="0" xfId="40" applyFont="1" applyAlignment="1">
      <alignment horizontal="left" vertical="center" wrapText="1"/>
    </xf>
    <xf numFmtId="164" fontId="19" fillId="0" borderId="35" xfId="40" applyFont="1" applyBorder="1" applyAlignment="1">
      <alignment horizontal="left" vertical="center" wrapText="1"/>
    </xf>
    <xf numFmtId="164" fontId="18" fillId="0" borderId="0" xfId="40" applyFont="1" applyAlignment="1">
      <alignment horizontal="left" vertical="center" wrapText="1"/>
    </xf>
    <xf numFmtId="164" fontId="19" fillId="0" borderId="0" xfId="40" applyFont="1" applyAlignment="1">
      <alignment horizontal="left" vertical="top" wrapText="1"/>
    </xf>
    <xf numFmtId="164" fontId="21" fillId="0" borderId="0" xfId="40" applyFont="1" applyAlignment="1">
      <alignment horizontal="center" vertical="center" wrapText="1"/>
    </xf>
    <xf numFmtId="164" fontId="19" fillId="0" borderId="0" xfId="40" applyFont="1" applyAlignment="1">
      <alignment horizontal="center" vertical="center" wrapText="1"/>
    </xf>
    <xf numFmtId="0" fontId="19" fillId="34" borderId="19" xfId="40" applyNumberFormat="1" applyFont="1" applyFill="1" applyBorder="1" applyAlignment="1">
      <alignment vertical="center"/>
    </xf>
    <xf numFmtId="0" fontId="19" fillId="34" borderId="23" xfId="40" applyNumberFormat="1" applyFont="1" applyFill="1" applyBorder="1" applyAlignment="1">
      <alignment vertical="center"/>
    </xf>
    <xf numFmtId="164" fontId="19" fillId="34" borderId="20" xfId="40" applyFont="1" applyFill="1" applyBorder="1" applyAlignment="1">
      <alignment vertical="center"/>
    </xf>
    <xf numFmtId="164" fontId="19" fillId="34" borderId="24" xfId="40" applyFont="1" applyFill="1" applyBorder="1" applyAlignment="1">
      <alignment vertical="center"/>
    </xf>
    <xf numFmtId="164" fontId="19" fillId="34" borderId="22" xfId="40" applyFont="1" applyFill="1" applyBorder="1" applyAlignment="1">
      <alignment horizontal="center" vertical="center" wrapText="1"/>
    </xf>
    <xf numFmtId="164" fontId="18" fillId="0" borderId="26" xfId="40" applyBorder="1" applyAlignment="1">
      <alignment horizontal="center" wrapText="1"/>
    </xf>
  </cellXfs>
  <cellStyles count="48">
    <cellStyle name="20% - Accent1 2" xfId="3"/>
    <cellStyle name="20% - Accent2 2" xfId="4"/>
    <cellStyle name="20% - Accent3 2" xfId="5"/>
    <cellStyle name="20% - Accent4 2" xfId="6"/>
    <cellStyle name="20% - Accent5 2" xfId="7"/>
    <cellStyle name="20% - Accent6 2" xfId="8"/>
    <cellStyle name="40% - Accent1 2" xfId="9"/>
    <cellStyle name="40% - Accent2 2" xfId="10"/>
    <cellStyle name="40% - Accent3 2" xfId="11"/>
    <cellStyle name="40% - Accent4 2" xfId="12"/>
    <cellStyle name="40% - Accent5 2" xfId="13"/>
    <cellStyle name="40% - Accent6 2" xfId="14"/>
    <cellStyle name="60% - Accent1 2" xfId="15"/>
    <cellStyle name="60% - Accent2 2" xfId="16"/>
    <cellStyle name="60% - Accent3 2" xfId="17"/>
    <cellStyle name="60% - Accent4 2" xfId="18"/>
    <cellStyle name="60% - Accent5 2" xfId="19"/>
    <cellStyle name="60% - Accent6 2" xfId="20"/>
    <cellStyle name="Accent1 2" xfId="21"/>
    <cellStyle name="Accent2 2" xfId="22"/>
    <cellStyle name="Accent3 2" xfId="23"/>
    <cellStyle name="Accent4 2" xfId="24"/>
    <cellStyle name="Accent5 2" xfId="25"/>
    <cellStyle name="Accent6 2" xfId="26"/>
    <cellStyle name="Bad 2" xfId="27"/>
    <cellStyle name="Calculation 2" xfId="28"/>
    <cellStyle name="Check Cell 2" xfId="29"/>
    <cellStyle name="Comma 2" xfId="47"/>
    <cellStyle name="Comma 2 3" xfId="30"/>
    <cellStyle name="Currency" xfId="1" builtinId="4"/>
    <cellStyle name="Explanatory Text 2" xfId="31"/>
    <cellStyle name="Good 2" xfId="32"/>
    <cellStyle name="Heading 1 2" xfId="33"/>
    <cellStyle name="Heading 2 2" xfId="34"/>
    <cellStyle name="Heading 3 2" xfId="35"/>
    <cellStyle name="Heading 4 2" xfId="36"/>
    <cellStyle name="Input 2" xfId="37"/>
    <cellStyle name="Linked Cell 2" xfId="38"/>
    <cellStyle name="Neutral 2" xfId="39"/>
    <cellStyle name="Normal" xfId="0" builtinId="0"/>
    <cellStyle name="Normal 2" xfId="40"/>
    <cellStyle name="Normal 3" xfId="41"/>
    <cellStyle name="Note 2" xfId="42"/>
    <cellStyle name="Output 2" xfId="43"/>
    <cellStyle name="Percent" xfId="2" builtinId="5"/>
    <cellStyle name="Title 2" xfId="44"/>
    <cellStyle name="Total 2" xfId="45"/>
    <cellStyle name="Warning Text 2"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14</xdr:col>
      <xdr:colOff>313765</xdr:colOff>
      <xdr:row>39</xdr:row>
      <xdr:rowOff>100853</xdr:rowOff>
    </xdr:from>
    <xdr:to>
      <xdr:col>17</xdr:col>
      <xdr:colOff>280147</xdr:colOff>
      <xdr:row>43</xdr:row>
      <xdr:rowOff>123265</xdr:rowOff>
    </xdr:to>
    <xdr:sp macro="" textlink="">
      <xdr:nvSpPr>
        <xdr:cNvPr id="2" name="TextBox 1"/>
        <xdr:cNvSpPr txBox="1"/>
      </xdr:nvSpPr>
      <xdr:spPr>
        <a:xfrm>
          <a:off x="12897971" y="6835588"/>
          <a:ext cx="1781735" cy="986118"/>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Opening balance of Transportation Equipment of $955,000 does not agree to previous  year's closing balance </a:t>
          </a:r>
          <a:r>
            <a:rPr lang="en-CA" sz="1100" b="1" baseline="0"/>
            <a:t> of $1,174,196.</a:t>
          </a:r>
        </a:p>
        <a:p>
          <a:endParaRPr lang="en-CA" sz="1100"/>
        </a:p>
      </xdr:txBody>
    </xdr:sp>
    <xdr:clientData/>
  </xdr:twoCellAnchor>
  <xdr:twoCellAnchor>
    <xdr:from>
      <xdr:col>5</xdr:col>
      <xdr:colOff>44823</xdr:colOff>
      <xdr:row>40</xdr:row>
      <xdr:rowOff>268941</xdr:rowOff>
    </xdr:from>
    <xdr:to>
      <xdr:col>14</xdr:col>
      <xdr:colOff>313765</xdr:colOff>
      <xdr:row>41</xdr:row>
      <xdr:rowOff>67236</xdr:rowOff>
    </xdr:to>
    <xdr:cxnSp macro="">
      <xdr:nvCxnSpPr>
        <xdr:cNvPr id="4" name="Straight Arrow Connector 3"/>
        <xdr:cNvCxnSpPr>
          <a:stCxn id="2" idx="1"/>
        </xdr:cNvCxnSpPr>
      </xdr:nvCxnSpPr>
      <xdr:spPr>
        <a:xfrm flipH="1">
          <a:off x="5401235" y="7328647"/>
          <a:ext cx="7496736" cy="123265"/>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403412</xdr:colOff>
      <xdr:row>7</xdr:row>
      <xdr:rowOff>1</xdr:rowOff>
    </xdr:from>
    <xdr:to>
      <xdr:col>11</xdr:col>
      <xdr:colOff>792817</xdr:colOff>
      <xdr:row>10</xdr:row>
      <xdr:rowOff>101414</xdr:rowOff>
    </xdr:to>
    <xdr:sp macro="" textlink="">
      <xdr:nvSpPr>
        <xdr:cNvPr id="8" name="TextBox 7"/>
        <xdr:cNvSpPr txBox="1"/>
      </xdr:nvSpPr>
      <xdr:spPr>
        <a:xfrm>
          <a:off x="8426824" y="1053354"/>
          <a:ext cx="2238375" cy="695325"/>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 indication</a:t>
          </a:r>
          <a:r>
            <a:rPr lang="en-CA" sz="1100" b="1" baseline="0"/>
            <a:t> of whether this schedule is based on MIFRS or CGAAP.</a:t>
          </a:r>
          <a:endParaRPr lang="en-CA" sz="1100" b="1"/>
        </a:p>
      </xdr:txBody>
    </xdr:sp>
    <xdr:clientData/>
  </xdr:twoCellAnchor>
  <xdr:twoCellAnchor>
    <xdr:from>
      <xdr:col>7</xdr:col>
      <xdr:colOff>728383</xdr:colOff>
      <xdr:row>8</xdr:row>
      <xdr:rowOff>145676</xdr:rowOff>
    </xdr:from>
    <xdr:to>
      <xdr:col>9</xdr:col>
      <xdr:colOff>381000</xdr:colOff>
      <xdr:row>9</xdr:row>
      <xdr:rowOff>123265</xdr:rowOff>
    </xdr:to>
    <xdr:cxnSp macro="">
      <xdr:nvCxnSpPr>
        <xdr:cNvPr id="10" name="Straight Arrow Connector 9"/>
        <xdr:cNvCxnSpPr/>
      </xdr:nvCxnSpPr>
      <xdr:spPr>
        <a:xfrm flipH="1">
          <a:off x="7732059" y="1311088"/>
          <a:ext cx="672353" cy="235324"/>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302560</xdr:colOff>
      <xdr:row>55</xdr:row>
      <xdr:rowOff>89647</xdr:rowOff>
    </xdr:from>
    <xdr:to>
      <xdr:col>16</xdr:col>
      <xdr:colOff>549089</xdr:colOff>
      <xdr:row>60</xdr:row>
      <xdr:rowOff>134471</xdr:rowOff>
    </xdr:to>
    <xdr:sp macro="" textlink="">
      <xdr:nvSpPr>
        <xdr:cNvPr id="13" name="TextBox 12"/>
        <xdr:cNvSpPr txBox="1"/>
      </xdr:nvSpPr>
      <xdr:spPr>
        <a:xfrm>
          <a:off x="12886766" y="9838765"/>
          <a:ext cx="1456764" cy="829235"/>
        </a:xfrm>
        <a:prstGeom prst="rect">
          <a:avLst/>
        </a:prstGeom>
        <a:solidFill>
          <a:schemeClr val="accent3">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NBV</a:t>
          </a:r>
          <a:r>
            <a:rPr lang="en-CA" sz="1100" b="1" baseline="0"/>
            <a:t> does not agree to the amount used in the rate base calculation.</a:t>
          </a:r>
        </a:p>
      </xdr:txBody>
    </xdr:sp>
    <xdr:clientData/>
  </xdr:twoCellAnchor>
  <xdr:twoCellAnchor>
    <xdr:from>
      <xdr:col>13</xdr:col>
      <xdr:colOff>885264</xdr:colOff>
      <xdr:row>55</xdr:row>
      <xdr:rowOff>78441</xdr:rowOff>
    </xdr:from>
    <xdr:to>
      <xdr:col>14</xdr:col>
      <xdr:colOff>302559</xdr:colOff>
      <xdr:row>55</xdr:row>
      <xdr:rowOff>134470</xdr:rowOff>
    </xdr:to>
    <xdr:cxnSp macro="">
      <xdr:nvCxnSpPr>
        <xdr:cNvPr id="17" name="Straight Arrow Connector 16"/>
        <xdr:cNvCxnSpPr/>
      </xdr:nvCxnSpPr>
      <xdr:spPr>
        <a:xfrm flipH="1" flipV="1">
          <a:off x="12528176" y="9827559"/>
          <a:ext cx="358589" cy="56029"/>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246530</xdr:colOff>
      <xdr:row>25</xdr:row>
      <xdr:rowOff>11206</xdr:rowOff>
    </xdr:from>
    <xdr:to>
      <xdr:col>18</xdr:col>
      <xdr:colOff>156883</xdr:colOff>
      <xdr:row>31</xdr:row>
      <xdr:rowOff>67236</xdr:rowOff>
    </xdr:to>
    <xdr:sp macro="" textlink="">
      <xdr:nvSpPr>
        <xdr:cNvPr id="18" name="TextBox 17"/>
        <xdr:cNvSpPr txBox="1"/>
      </xdr:nvSpPr>
      <xdr:spPr>
        <a:xfrm>
          <a:off x="12830736" y="4549588"/>
          <a:ext cx="2330823" cy="997324"/>
        </a:xfrm>
        <a:prstGeom prst="rect">
          <a:avLst/>
        </a:prstGeom>
        <a:solidFill>
          <a:schemeClr val="accent5">
            <a:lumMod val="60000"/>
            <a:lumOff val="40000"/>
          </a:schemeClr>
        </a:solidFill>
        <a:ln w="9525" cmpd="sng">
          <a:solidFill>
            <a:schemeClr val="accent1">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Opening balance of Meters (Smart</a:t>
          </a:r>
          <a:r>
            <a:rPr lang="en-CA" sz="1100" b="1" baseline="0"/>
            <a:t> Meters) </a:t>
          </a:r>
          <a:r>
            <a:rPr lang="en-CA" sz="1100" b="1"/>
            <a:t>of $2,657,255 does not agree to previous  year's closing balance </a:t>
          </a:r>
          <a:r>
            <a:rPr lang="en-CA" sz="1100" b="1" baseline="0"/>
            <a:t> of $277,190 and no reconciliation is provided.</a:t>
          </a:r>
        </a:p>
        <a:p>
          <a:endParaRPr lang="en-CA" sz="1100"/>
        </a:p>
      </xdr:txBody>
    </xdr:sp>
    <xdr:clientData/>
  </xdr:twoCellAnchor>
  <xdr:twoCellAnchor>
    <xdr:from>
      <xdr:col>4</xdr:col>
      <xdr:colOff>930089</xdr:colOff>
      <xdr:row>30</xdr:row>
      <xdr:rowOff>78441</xdr:rowOff>
    </xdr:from>
    <xdr:to>
      <xdr:col>14</xdr:col>
      <xdr:colOff>235325</xdr:colOff>
      <xdr:row>31</xdr:row>
      <xdr:rowOff>44824</xdr:rowOff>
    </xdr:to>
    <xdr:cxnSp macro="">
      <xdr:nvCxnSpPr>
        <xdr:cNvPr id="19" name="Straight Arrow Connector 18"/>
        <xdr:cNvCxnSpPr/>
      </xdr:nvCxnSpPr>
      <xdr:spPr>
        <a:xfrm flipH="1">
          <a:off x="5322795" y="5401235"/>
          <a:ext cx="7496736" cy="123265"/>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542926</xdr:colOff>
      <xdr:row>20</xdr:row>
      <xdr:rowOff>38101</xdr:rowOff>
    </xdr:from>
    <xdr:to>
      <xdr:col>10</xdr:col>
      <xdr:colOff>19051</xdr:colOff>
      <xdr:row>30</xdr:row>
      <xdr:rowOff>123825</xdr:rowOff>
    </xdr:to>
    <xdr:sp macro="" textlink="">
      <xdr:nvSpPr>
        <xdr:cNvPr id="2" name="TextBox 1"/>
        <xdr:cNvSpPr txBox="1"/>
      </xdr:nvSpPr>
      <xdr:spPr>
        <a:xfrm>
          <a:off x="9096376" y="5019676"/>
          <a:ext cx="1295400" cy="1704974"/>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Addition of $649,500</a:t>
          </a:r>
          <a:r>
            <a:rPr lang="en-CA" sz="1100" b="1" baseline="0"/>
            <a:t> in 2013 Fixed Asset Continuity Schedule is missing from this Depreciation schedule.</a:t>
          </a:r>
          <a:endParaRPr lang="en-CA" sz="1100" b="1"/>
        </a:p>
      </xdr:txBody>
    </xdr:sp>
    <xdr:clientData/>
  </xdr:twoCellAnchor>
  <xdr:twoCellAnchor>
    <xdr:from>
      <xdr:col>2</xdr:col>
      <xdr:colOff>714375</xdr:colOff>
      <xdr:row>23</xdr:row>
      <xdr:rowOff>38100</xdr:rowOff>
    </xdr:from>
    <xdr:to>
      <xdr:col>8</xdr:col>
      <xdr:colOff>609601</xdr:colOff>
      <xdr:row>28</xdr:row>
      <xdr:rowOff>95250</xdr:rowOff>
    </xdr:to>
    <xdr:cxnSp macro="">
      <xdr:nvCxnSpPr>
        <xdr:cNvPr id="4" name="Straight Arrow Connector 3"/>
        <xdr:cNvCxnSpPr/>
      </xdr:nvCxnSpPr>
      <xdr:spPr>
        <a:xfrm flipH="1">
          <a:off x="4010025" y="5505450"/>
          <a:ext cx="5153026" cy="866775"/>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3%20Electricity%20Rates/$Models/Final%202013%20IRM%20RG.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rds.ontarioenergyboard.ca/webdrawer/webdrawer.dll/webdrawer/rec/363240/view/Innisfil%20_Chapter2_Appendices_201209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App.2-A_Capital Projects"/>
      <sheetName val="App.2-B_FA Contin CGAAP 2009"/>
      <sheetName val="App.2-B_FA Contin CGAAP 2010"/>
      <sheetName val="App.2-B_FA Contin CGAAP 2011"/>
      <sheetName val="App.2-B_FA Contin CGAAP 2012"/>
      <sheetName val="App.2-B_FA Contin MIFRS 2012"/>
      <sheetName val="App.2-B_FA Contin MIFRS 2013"/>
      <sheetName val="App.2-CE_CGAAP_DepExp_2011"/>
      <sheetName val="App.2-CF_CGAAP_DepExp_2012"/>
      <sheetName val="App.2-CG_MIFRS_DepExp_2012"/>
      <sheetName val="App.2-CH_MIFRS_DepExp_2013"/>
      <sheetName val="App.2-D_Overhead"/>
      <sheetName val="App.2-EB_PP&amp;E Deferral Account"/>
      <sheetName val="App.2-F_Other_Oper_Rev"/>
      <sheetName val="App.2-G_Detailed_OM&amp;A_Expenses"/>
      <sheetName val="App.2-H_OM&amp;A_Detailed_Analysis"/>
      <sheetName val="App.2-I_OM&amp;A_Summary_Analys"/>
      <sheetName val="App.2-J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_1592_Tax_Variance"/>
      <sheetName val="App.2-U_IFRS Transition Costs"/>
      <sheetName val="App.2-V_Rev_Reconciliation"/>
      <sheetName val="App.2-W_Residential Impacts"/>
      <sheetName val="App.2.W_GS.50 Impacts"/>
      <sheetName val="App.2.W_GS&lt;50 -4999 Impacts"/>
      <sheetName val="App.2.W_Sentinel Light Impacts"/>
      <sheetName val="App.2.W_Streetlight Impacts"/>
      <sheetName val="App.2.W. USL Impacts"/>
      <sheetName val="App.2-X_CoS_Flowchart"/>
      <sheetName val="Sheet5"/>
    </sheetNames>
    <sheetDataSet>
      <sheetData sheetId="0">
        <row r="3">
          <cell r="AA3" t="str">
            <v>Algoma Power Inc.</v>
          </cell>
        </row>
        <row r="4">
          <cell r="AA4" t="str">
            <v>Atikokan Hydro Inc.</v>
          </cell>
        </row>
        <row r="5">
          <cell r="AA5" t="str">
            <v>Attawapiskat Power Corporation</v>
          </cell>
        </row>
        <row r="6">
          <cell r="AA6" t="str">
            <v>Bluewater Power Distribution Corp.</v>
          </cell>
        </row>
        <row r="7">
          <cell r="AA7" t="str">
            <v>Brant County Power</v>
          </cell>
        </row>
        <row r="8">
          <cell r="AA8" t="str">
            <v>Brantford Power Inc.</v>
          </cell>
        </row>
        <row r="9">
          <cell r="AA9" t="str">
            <v>Burlington Hydro Inc.</v>
          </cell>
        </row>
        <row r="10">
          <cell r="AA10" t="str">
            <v>Cambridge and North Dumfries Hydro</v>
          </cell>
        </row>
        <row r="11">
          <cell r="AA11" t="str">
            <v>Canadian Niagara Power Inc. – Eastern Ontario Power/Fort Erie/Port Colborne</v>
          </cell>
        </row>
        <row r="12">
          <cell r="AA12" t="str">
            <v>Centre Wellington Hydro Ltd.</v>
          </cell>
        </row>
        <row r="13">
          <cell r="AA13" t="str">
            <v>Chapleau Public Utilities Corporation</v>
          </cell>
        </row>
        <row r="14">
          <cell r="AA14" t="str">
            <v>COLLUS Power Corp.</v>
          </cell>
        </row>
        <row r="15">
          <cell r="AA15" t="str">
            <v>Cooperative Hydro Embrun Inc.</v>
          </cell>
        </row>
        <row r="16">
          <cell r="AA16" t="str">
            <v>E.L.K. Energy Inc.</v>
          </cell>
        </row>
        <row r="17">
          <cell r="AA17" t="str">
            <v>Enersource Hydro Mississauga Inc.</v>
          </cell>
        </row>
        <row r="18">
          <cell r="AA18" t="str">
            <v>Entegrus Powerlines Inc.</v>
          </cell>
        </row>
        <row r="19">
          <cell r="AA19" t="str">
            <v>ENWIN Utilities Ltd.</v>
          </cell>
        </row>
        <row r="20">
          <cell r="AA20" t="str">
            <v>Erie Thames Powerlines Corp.</v>
          </cell>
        </row>
        <row r="21">
          <cell r="AA21" t="str">
            <v>Espanola Regional Hydro Distribution Corporation</v>
          </cell>
        </row>
        <row r="22">
          <cell r="AA22" t="str">
            <v>Essex Powerlines Corporation</v>
          </cell>
        </row>
        <row r="23">
          <cell r="AA23" t="str">
            <v>Festival Hydro Inc.</v>
          </cell>
        </row>
        <row r="24">
          <cell r="AA24" t="str">
            <v>Fort Albany Power Corporation</v>
          </cell>
        </row>
        <row r="25">
          <cell r="AA25" t="str">
            <v>Fort Frances Power Corporation</v>
          </cell>
        </row>
        <row r="26">
          <cell r="AA26" t="str">
            <v>Greater Sudbury Hydro Inc.</v>
          </cell>
        </row>
        <row r="27">
          <cell r="AA27" t="str">
            <v>Grimsby Power Inc.</v>
          </cell>
        </row>
        <row r="28">
          <cell r="AA28" t="str">
            <v>Guelph Hydro Electric Systems Inc.</v>
          </cell>
        </row>
        <row r="29">
          <cell r="AA29" t="str">
            <v>Haldimand County Hydro Inc.</v>
          </cell>
        </row>
        <row r="30">
          <cell r="AA30" t="str">
            <v>Guelph Hydro Electric Systems Inc.</v>
          </cell>
        </row>
        <row r="31">
          <cell r="AA31" t="str">
            <v>Halton Hills Hydro Inc.</v>
          </cell>
        </row>
        <row r="32">
          <cell r="AA32" t="str">
            <v>Hearst Power Distribution Co. Ltd.</v>
          </cell>
        </row>
        <row r="33">
          <cell r="AA33" t="str">
            <v>Horizon Utilities Corporation</v>
          </cell>
        </row>
        <row r="34">
          <cell r="AA34" t="str">
            <v>Hydro 2000 Inc.</v>
          </cell>
        </row>
        <row r="35">
          <cell r="AA35" t="str">
            <v>Hydro Hawkesbury Inc.</v>
          </cell>
        </row>
        <row r="36">
          <cell r="AA36" t="str">
            <v>Hydro One Brampton Networks Inc.</v>
          </cell>
        </row>
        <row r="37">
          <cell r="AA37" t="str">
            <v>Hydro One Networks Inc.</v>
          </cell>
        </row>
        <row r="38">
          <cell r="AA38" t="str">
            <v>Hydro One Remote Communities Inc.</v>
          </cell>
        </row>
        <row r="39">
          <cell r="AA39" t="str">
            <v>Hydro Ottawa Limited</v>
          </cell>
        </row>
        <row r="40">
          <cell r="AA40" t="str">
            <v>Innisfil Hydro Dist. Systems Limited</v>
          </cell>
        </row>
        <row r="41">
          <cell r="AA41" t="str">
            <v>Kashechewan Power Corporation</v>
          </cell>
        </row>
        <row r="42">
          <cell r="AA42" t="str">
            <v>Kenora Hydro Electric Corporation Ltd.</v>
          </cell>
        </row>
        <row r="43">
          <cell r="AA43" t="str">
            <v>Kingston Hydro Corporation</v>
          </cell>
        </row>
        <row r="44">
          <cell r="AA44" t="str">
            <v>Kitchener-Wilmot Hydro Inc.</v>
          </cell>
        </row>
        <row r="45">
          <cell r="AA45" t="str">
            <v>Lakefront Utilities Inc.</v>
          </cell>
        </row>
        <row r="46">
          <cell r="AA46" t="str">
            <v>Lakeland Power Distribution Ltd.</v>
          </cell>
        </row>
        <row r="47">
          <cell r="AA47" t="str">
            <v>London Hydro Inc.</v>
          </cell>
        </row>
        <row r="48">
          <cell r="AA48" t="str">
            <v>Midland Power Utility Corporation</v>
          </cell>
        </row>
        <row r="49">
          <cell r="AA49" t="str">
            <v>Milton Hydro Distribution Inc.</v>
          </cell>
        </row>
        <row r="50">
          <cell r="AA50" t="str">
            <v>Newmarket – Tay Power Distribution Ltd.</v>
          </cell>
        </row>
        <row r="51">
          <cell r="AA51" t="str">
            <v>Niagara Peninsula Energy Inc.</v>
          </cell>
        </row>
        <row r="52">
          <cell r="AA52" t="str">
            <v>Niagara-on-the-Lake Hydro Inc.</v>
          </cell>
        </row>
        <row r="53">
          <cell r="AA53" t="str">
            <v>Norfolk Power Distribution Ltd.</v>
          </cell>
        </row>
        <row r="54">
          <cell r="AA54" t="str">
            <v>North Bay Hydro Distribution Limited</v>
          </cell>
        </row>
        <row r="55">
          <cell r="AA55" t="str">
            <v>Northern Ontario Wires Inc.</v>
          </cell>
        </row>
        <row r="56">
          <cell r="AA56" t="str">
            <v>Oakville Hydro Distribution Inc.</v>
          </cell>
        </row>
        <row r="57">
          <cell r="AA57" t="str">
            <v>Orangeville Hydro Limited</v>
          </cell>
        </row>
        <row r="58">
          <cell r="AA58" t="str">
            <v>Orillia Power Distribution Corp.</v>
          </cell>
        </row>
        <row r="59">
          <cell r="AA59" t="str">
            <v>Oshawa PUC Networks Inc.</v>
          </cell>
        </row>
        <row r="60">
          <cell r="AA60" t="str">
            <v>Ottawa River Power Corporation</v>
          </cell>
        </row>
        <row r="61">
          <cell r="AA61" t="str">
            <v>Parry Sound Power Corporation</v>
          </cell>
        </row>
        <row r="62">
          <cell r="AA62" t="str">
            <v>Peterborough Distribution Inc.</v>
          </cell>
        </row>
        <row r="63">
          <cell r="AA63" t="str">
            <v>PowerStream Inc.</v>
          </cell>
        </row>
        <row r="64">
          <cell r="AA64" t="str">
            <v>PUC Distribution Inc.</v>
          </cell>
        </row>
        <row r="65">
          <cell r="AA65" t="str">
            <v>Renfrew Hydro Inc.</v>
          </cell>
        </row>
        <row r="66">
          <cell r="AA66" t="str">
            <v>Rideau St. Lawrence Distribution Inc.</v>
          </cell>
        </row>
        <row r="67">
          <cell r="AA67" t="str">
            <v>St. Thomas Energy Inc.</v>
          </cell>
        </row>
        <row r="68">
          <cell r="AA68" t="str">
            <v>Sioux Lookout Hydro Inc.</v>
          </cell>
        </row>
        <row r="69">
          <cell r="AA69" t="str">
            <v>Thunder Bay Hydro Electricity Distribution</v>
          </cell>
        </row>
        <row r="70">
          <cell r="AA70" t="str">
            <v>Tillsonburg Hydro Inc.</v>
          </cell>
        </row>
        <row r="71">
          <cell r="AA71" t="str">
            <v>Toronto Hydro-Electric System Limited</v>
          </cell>
        </row>
        <row r="72">
          <cell r="AA72" t="str">
            <v>Veridian Connections Inc.</v>
          </cell>
        </row>
        <row r="73">
          <cell r="AA73" t="str">
            <v>Wasaga Distribution Inc.</v>
          </cell>
        </row>
        <row r="74">
          <cell r="AA74" t="str">
            <v>Waterloo North Hydro Inc.</v>
          </cell>
        </row>
        <row r="75">
          <cell r="AA75" t="str">
            <v>Welland Hydro Electric System Corp.</v>
          </cell>
        </row>
        <row r="76">
          <cell r="AA76" t="str">
            <v>Wellington North Power Inc.</v>
          </cell>
        </row>
        <row r="77">
          <cell r="AA77" t="str">
            <v>West Coast Huron Energy Inc.</v>
          </cell>
        </row>
        <row r="78">
          <cell r="AA78" t="str">
            <v>Westario Power Inc.</v>
          </cell>
        </row>
        <row r="79">
          <cell r="AA79" t="str">
            <v>Whitby Hydro Electric Corporation</v>
          </cell>
        </row>
        <row r="80">
          <cell r="AA80" t="str">
            <v>Woodstock Hydro Services Inc.</v>
          </cell>
        </row>
      </sheetData>
      <sheetData sheetId="1"/>
      <sheetData sheetId="2"/>
      <sheetData sheetId="3">
        <row r="54">
          <cell r="H54">
            <v>0</v>
          </cell>
        </row>
        <row r="55">
          <cell r="H55"/>
        </row>
      </sheetData>
      <sheetData sheetId="4"/>
      <sheetData sheetId="5">
        <row r="16">
          <cell r="H16">
            <v>331066</v>
          </cell>
          <cell r="M16">
            <v>-211871</v>
          </cell>
        </row>
        <row r="17">
          <cell r="H17">
            <v>0</v>
          </cell>
          <cell r="M17">
            <v>0</v>
          </cell>
        </row>
        <row r="18">
          <cell r="H18">
            <v>273770</v>
          </cell>
          <cell r="M18">
            <v>0</v>
          </cell>
        </row>
        <row r="19">
          <cell r="H19">
            <v>982703</v>
          </cell>
          <cell r="M19">
            <v>-557986</v>
          </cell>
        </row>
        <row r="20">
          <cell r="H20">
            <v>0</v>
          </cell>
          <cell r="M20">
            <v>0</v>
          </cell>
        </row>
        <row r="21">
          <cell r="H21">
            <v>86252</v>
          </cell>
          <cell r="M21">
            <v>-34500</v>
          </cell>
        </row>
        <row r="22">
          <cell r="H22">
            <v>0</v>
          </cell>
          <cell r="M22">
            <v>0</v>
          </cell>
        </row>
        <row r="23">
          <cell r="H23">
            <v>4358561</v>
          </cell>
          <cell r="M23">
            <v>-2322876</v>
          </cell>
        </row>
        <row r="24">
          <cell r="H24">
            <v>0</v>
          </cell>
          <cell r="M24">
            <v>0</v>
          </cell>
        </row>
        <row r="25">
          <cell r="H25">
            <v>9077888</v>
          </cell>
          <cell r="M25">
            <v>-4286653</v>
          </cell>
        </row>
        <row r="26">
          <cell r="H26">
            <v>13192946</v>
          </cell>
          <cell r="M26">
            <v>-7476921</v>
          </cell>
        </row>
        <row r="27">
          <cell r="H27">
            <v>2035571</v>
          </cell>
          <cell r="M27">
            <v>-487767</v>
          </cell>
        </row>
        <row r="28">
          <cell r="H28">
            <v>11721156</v>
          </cell>
          <cell r="M28">
            <v>-4339016</v>
          </cell>
        </row>
        <row r="29">
          <cell r="H29">
            <v>8602786</v>
          </cell>
          <cell r="M29">
            <v>-5587946</v>
          </cell>
        </row>
        <row r="30">
          <cell r="H30">
            <v>4017136</v>
          </cell>
          <cell r="M30">
            <v>-1757180</v>
          </cell>
        </row>
        <row r="31">
          <cell r="H31">
            <v>287258</v>
          </cell>
          <cell r="M31">
            <v>-67036</v>
          </cell>
        </row>
        <row r="33">
          <cell r="H33">
            <v>7646</v>
          </cell>
          <cell r="M33">
            <v>-2670</v>
          </cell>
        </row>
        <row r="34">
          <cell r="H34">
            <v>201049</v>
          </cell>
          <cell r="M34">
            <v>0</v>
          </cell>
        </row>
        <row r="35">
          <cell r="H35">
            <v>739631</v>
          </cell>
          <cell r="M35">
            <v>-273912</v>
          </cell>
        </row>
        <row r="36">
          <cell r="H36">
            <v>0</v>
          </cell>
          <cell r="M36">
            <v>0</v>
          </cell>
        </row>
        <row r="37">
          <cell r="H37">
            <v>308655</v>
          </cell>
          <cell r="M37">
            <v>-232648</v>
          </cell>
        </row>
        <row r="38">
          <cell r="H38">
            <v>0</v>
          </cell>
          <cell r="M38">
            <v>0</v>
          </cell>
        </row>
        <row r="39">
          <cell r="H39">
            <v>515306</v>
          </cell>
          <cell r="M39">
            <v>-400081</v>
          </cell>
        </row>
        <row r="40">
          <cell r="H40">
            <v>0</v>
          </cell>
          <cell r="M40">
            <v>0</v>
          </cell>
        </row>
        <row r="41">
          <cell r="H41">
            <v>0</v>
          </cell>
          <cell r="M41">
            <v>0</v>
          </cell>
        </row>
        <row r="42">
          <cell r="H42">
            <v>1174196</v>
          </cell>
          <cell r="M42">
            <v>-460134</v>
          </cell>
        </row>
        <row r="43">
          <cell r="H43">
            <v>31824</v>
          </cell>
          <cell r="M43">
            <v>-18172</v>
          </cell>
        </row>
        <row r="44">
          <cell r="H44">
            <v>487684</v>
          </cell>
          <cell r="M44">
            <v>-188237</v>
          </cell>
        </row>
        <row r="45">
          <cell r="H45">
            <v>32997</v>
          </cell>
          <cell r="M45">
            <v>-14226</v>
          </cell>
        </row>
        <row r="46">
          <cell r="H46">
            <v>0</v>
          </cell>
          <cell r="M46">
            <v>0</v>
          </cell>
        </row>
        <row r="47">
          <cell r="H47">
            <v>0</v>
          </cell>
          <cell r="M47">
            <v>0</v>
          </cell>
        </row>
        <row r="48">
          <cell r="H48">
            <v>0</v>
          </cell>
          <cell r="M48">
            <v>0</v>
          </cell>
        </row>
        <row r="49">
          <cell r="H49">
            <v>0</v>
          </cell>
          <cell r="M49">
            <v>0</v>
          </cell>
        </row>
        <row r="50">
          <cell r="H50">
            <v>0</v>
          </cell>
          <cell r="M50">
            <v>0</v>
          </cell>
        </row>
        <row r="51">
          <cell r="H51">
            <v>1407393</v>
          </cell>
          <cell r="M51">
            <v>-789059</v>
          </cell>
        </row>
        <row r="52">
          <cell r="H52">
            <v>0</v>
          </cell>
          <cell r="M52">
            <v>0</v>
          </cell>
        </row>
        <row r="53">
          <cell r="H53">
            <v>-7714946</v>
          </cell>
          <cell r="M53">
            <v>1570218</v>
          </cell>
        </row>
        <row r="60">
          <cell r="F60">
            <v>32533</v>
          </cell>
          <cell r="K60">
            <v>-27111</v>
          </cell>
        </row>
      </sheetData>
      <sheetData sheetId="6"/>
      <sheetData sheetId="7"/>
      <sheetData sheetId="8">
        <row r="16">
          <cell r="F16">
            <v>278500</v>
          </cell>
          <cell r="K16">
            <v>-174811</v>
          </cell>
        </row>
        <row r="17">
          <cell r="F17"/>
          <cell r="K17"/>
        </row>
        <row r="18">
          <cell r="F18"/>
          <cell r="K18"/>
        </row>
        <row r="19">
          <cell r="F19"/>
          <cell r="K19">
            <v>-14575</v>
          </cell>
        </row>
        <row r="20">
          <cell r="F20"/>
          <cell r="K20"/>
        </row>
        <row r="21">
          <cell r="F21"/>
          <cell r="K21">
            <v>-3312</v>
          </cell>
        </row>
        <row r="22">
          <cell r="F22"/>
          <cell r="K22"/>
        </row>
        <row r="23">
          <cell r="F23">
            <v>194422</v>
          </cell>
          <cell r="K23">
            <v>-93752</v>
          </cell>
        </row>
        <row r="24">
          <cell r="F24"/>
          <cell r="K24"/>
        </row>
        <row r="25">
          <cell r="F25">
            <v>918153</v>
          </cell>
          <cell r="K25">
            <v>-210238</v>
          </cell>
        </row>
        <row r="26">
          <cell r="F26">
            <v>1123543</v>
          </cell>
          <cell r="K26">
            <v>-167753</v>
          </cell>
        </row>
        <row r="27">
          <cell r="F27">
            <v>38205</v>
          </cell>
          <cell r="K27">
            <v>-49686</v>
          </cell>
        </row>
        <row r="28">
          <cell r="F28">
            <v>157573</v>
          </cell>
          <cell r="K28">
            <v>-323746</v>
          </cell>
        </row>
        <row r="29">
          <cell r="K29">
            <v>-221577</v>
          </cell>
        </row>
        <row r="30">
          <cell r="F30">
            <v>216912</v>
          </cell>
          <cell r="K30">
            <v>-83994</v>
          </cell>
        </row>
        <row r="31">
          <cell r="F31"/>
          <cell r="K31">
            <v>-11490</v>
          </cell>
        </row>
        <row r="32">
          <cell r="F32">
            <v>116170</v>
          </cell>
          <cell r="K32">
            <v>-152968</v>
          </cell>
        </row>
        <row r="33">
          <cell r="F33"/>
          <cell r="K33"/>
        </row>
        <row r="34">
          <cell r="F34"/>
          <cell r="K34"/>
        </row>
        <row r="35">
          <cell r="F35">
            <v>5127500</v>
          </cell>
          <cell r="K35">
            <v>-100391</v>
          </cell>
        </row>
        <row r="36">
          <cell r="F36"/>
          <cell r="K36"/>
        </row>
        <row r="37">
          <cell r="F37">
            <v>35000</v>
          </cell>
          <cell r="K37">
            <v>-15561</v>
          </cell>
        </row>
        <row r="38">
          <cell r="F38"/>
          <cell r="K38"/>
        </row>
        <row r="39">
          <cell r="F39">
            <v>128000</v>
          </cell>
          <cell r="K39">
            <v>-75182</v>
          </cell>
        </row>
        <row r="40">
          <cell r="F40"/>
          <cell r="K40"/>
        </row>
        <row r="41">
          <cell r="F41"/>
          <cell r="K41"/>
        </row>
        <row r="42">
          <cell r="F42">
            <v>110000</v>
          </cell>
          <cell r="K42">
            <v>-170800</v>
          </cell>
        </row>
        <row r="43">
          <cell r="F43">
            <v>4200</v>
          </cell>
          <cell r="K43">
            <v>-2364</v>
          </cell>
        </row>
        <row r="44">
          <cell r="F44">
            <v>20000</v>
          </cell>
          <cell r="K44">
            <v>-34462</v>
          </cell>
        </row>
        <row r="45">
          <cell r="F45">
            <v>19000</v>
          </cell>
          <cell r="K45">
            <v>-4006</v>
          </cell>
        </row>
        <row r="46">
          <cell r="F46"/>
          <cell r="K46"/>
        </row>
        <row r="47">
          <cell r="F47"/>
          <cell r="K47"/>
        </row>
        <row r="48">
          <cell r="F48"/>
          <cell r="K48"/>
        </row>
        <row r="49">
          <cell r="F49"/>
          <cell r="K49"/>
        </row>
        <row r="50">
          <cell r="F50"/>
          <cell r="K50"/>
        </row>
        <row r="51">
          <cell r="F51">
            <v>266697</v>
          </cell>
          <cell r="K51">
            <v>-118418</v>
          </cell>
        </row>
        <row r="52">
          <cell r="F52"/>
          <cell r="K52"/>
        </row>
        <row r="53">
          <cell r="F53">
            <v>-382523</v>
          </cell>
          <cell r="K53">
            <v>246332</v>
          </cell>
        </row>
      </sheetData>
      <sheetData sheetId="9"/>
      <sheetData sheetId="10"/>
      <sheetData sheetId="11">
        <row r="16">
          <cell r="F16">
            <v>3</v>
          </cell>
          <cell r="O16">
            <v>128394.70937182559</v>
          </cell>
        </row>
        <row r="17">
          <cell r="F17"/>
          <cell r="O17">
            <v>0</v>
          </cell>
        </row>
        <row r="18">
          <cell r="F18"/>
          <cell r="O18">
            <v>0</v>
          </cell>
        </row>
        <row r="19">
          <cell r="O19">
            <v>14575.084879893549</v>
          </cell>
        </row>
        <row r="20">
          <cell r="F20"/>
          <cell r="O20">
            <v>0</v>
          </cell>
        </row>
        <row r="21">
          <cell r="F21">
            <v>25</v>
          </cell>
          <cell r="O21">
            <v>3312.1280000000002</v>
          </cell>
        </row>
        <row r="22">
          <cell r="F22"/>
          <cell r="O22">
            <v>0</v>
          </cell>
        </row>
        <row r="23">
          <cell r="F23">
            <v>40</v>
          </cell>
          <cell r="O23">
            <v>91320.895690804071</v>
          </cell>
        </row>
        <row r="24">
          <cell r="F24"/>
          <cell r="O24">
            <v>0</v>
          </cell>
        </row>
        <row r="25">
          <cell r="F25">
            <v>45</v>
          </cell>
          <cell r="O25">
            <v>200035.05629128224</v>
          </cell>
        </row>
        <row r="26">
          <cell r="F26">
            <v>60</v>
          </cell>
          <cell r="O26">
            <v>158389.94274116523</v>
          </cell>
        </row>
        <row r="27">
          <cell r="F27">
            <v>40</v>
          </cell>
          <cell r="O27">
            <v>49209.106037212056</v>
          </cell>
        </row>
        <row r="28">
          <cell r="F28">
            <v>40</v>
          </cell>
          <cell r="O28">
            <v>321776.86508570577</v>
          </cell>
        </row>
        <row r="29">
          <cell r="F29">
            <v>40</v>
          </cell>
          <cell r="O29">
            <v>213458.06749188044</v>
          </cell>
        </row>
        <row r="30">
          <cell r="O30">
            <v>81824.766300043993</v>
          </cell>
        </row>
        <row r="31">
          <cell r="F31">
            <v>25</v>
          </cell>
          <cell r="O31">
            <v>11490.243138891787</v>
          </cell>
        </row>
        <row r="32">
          <cell r="F32">
            <v>15</v>
          </cell>
          <cell r="O32">
            <v>149096.05803204334</v>
          </cell>
        </row>
        <row r="33">
          <cell r="F33">
            <v>0</v>
          </cell>
        </row>
        <row r="34">
          <cell r="F34"/>
          <cell r="O34">
            <v>0</v>
          </cell>
        </row>
        <row r="35">
          <cell r="F35">
            <v>50</v>
          </cell>
          <cell r="O35">
            <v>29115.606758832568</v>
          </cell>
        </row>
        <row r="36">
          <cell r="F36"/>
          <cell r="O36">
            <v>0</v>
          </cell>
        </row>
        <row r="37">
          <cell r="F37">
            <v>10</v>
          </cell>
          <cell r="O37">
            <v>13811.130454107712</v>
          </cell>
        </row>
        <row r="38">
          <cell r="F38"/>
          <cell r="O38">
            <v>0</v>
          </cell>
        </row>
        <row r="39">
          <cell r="F39">
            <v>5</v>
          </cell>
          <cell r="O39">
            <v>62381.561046575225</v>
          </cell>
        </row>
        <row r="40">
          <cell r="F40"/>
          <cell r="O40">
            <v>0</v>
          </cell>
        </row>
        <row r="41">
          <cell r="F41"/>
          <cell r="O41">
            <v>0</v>
          </cell>
        </row>
        <row r="42">
          <cell r="F42">
            <v>5</v>
          </cell>
          <cell r="O42">
            <v>159800.46817024209</v>
          </cell>
        </row>
        <row r="43">
          <cell r="F43">
            <v>10</v>
          </cell>
          <cell r="O43">
            <v>2153.6287732819524</v>
          </cell>
        </row>
        <row r="44">
          <cell r="F44">
            <v>10</v>
          </cell>
          <cell r="O44">
            <v>33462.363625156664</v>
          </cell>
        </row>
        <row r="45">
          <cell r="F45">
            <v>10</v>
          </cell>
          <cell r="O45">
            <v>3055.7579318448884</v>
          </cell>
        </row>
        <row r="46">
          <cell r="F46"/>
          <cell r="O46">
            <v>0</v>
          </cell>
        </row>
        <row r="47">
          <cell r="F47"/>
          <cell r="O47">
            <v>0</v>
          </cell>
        </row>
        <row r="48">
          <cell r="F48"/>
          <cell r="O48">
            <v>0</v>
          </cell>
        </row>
        <row r="49">
          <cell r="F49"/>
          <cell r="O49">
            <v>0</v>
          </cell>
        </row>
        <row r="50">
          <cell r="F50"/>
          <cell r="O50">
            <v>0</v>
          </cell>
        </row>
        <row r="51">
          <cell r="F51">
            <v>15</v>
          </cell>
          <cell r="O51">
            <v>109528.21366217126</v>
          </cell>
        </row>
        <row r="52">
          <cell r="F52"/>
          <cell r="O52">
            <v>0</v>
          </cell>
        </row>
        <row r="53">
          <cell r="F53">
            <v>35</v>
          </cell>
          <cell r="O53">
            <v>-240866.88627546665</v>
          </cell>
        </row>
        <row r="54">
          <cell r="O54">
            <v>0</v>
          </cell>
        </row>
        <row r="55">
          <cell r="O55">
            <v>0</v>
          </cell>
        </row>
      </sheetData>
      <sheetData sheetId="12"/>
      <sheetData sheetId="13"/>
      <sheetData sheetId="14">
        <row r="40">
          <cell r="E40">
            <v>-639864</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N73"/>
  <sheetViews>
    <sheetView showGridLines="0" tabSelected="1" topLeftCell="A10" zoomScaleNormal="100" workbookViewId="0">
      <selection activeCell="J32" sqref="J32"/>
    </sheetView>
  </sheetViews>
  <sheetFormatPr defaultRowHeight="13.2" x14ac:dyDescent="0.25"/>
  <cols>
    <col min="1" max="1" width="7.6640625" style="1" customWidth="1"/>
    <col min="2" max="2" width="6.44140625" style="1" customWidth="1"/>
    <col min="3" max="3" width="37.88671875" customWidth="1"/>
    <col min="4" max="4" width="14" customWidth="1"/>
    <col min="5" max="5" width="14.44140625" customWidth="1"/>
    <col min="6" max="6" width="13" customWidth="1"/>
    <col min="7" max="7" width="11.6640625" customWidth="1"/>
    <col min="8" max="8" width="13.5546875" customWidth="1"/>
    <col min="9" max="9" width="1.6640625" style="2" customWidth="1"/>
    <col min="10" max="10" width="14.33203125" customWidth="1"/>
    <col min="11" max="11" width="13.44140625" customWidth="1"/>
    <col min="12" max="12" width="11.88671875" customWidth="1"/>
    <col min="13" max="13" width="14.5546875" bestFit="1" customWidth="1"/>
    <col min="14" max="14" width="14.109375" bestFit="1" customWidth="1"/>
  </cols>
  <sheetData>
    <row r="1" spans="1:14" x14ac:dyDescent="0.25">
      <c r="M1" s="3" t="s">
        <v>0</v>
      </c>
      <c r="N1" s="4"/>
    </row>
    <row r="2" spans="1:14" x14ac:dyDescent="0.25">
      <c r="M2" s="3" t="s">
        <v>1</v>
      </c>
      <c r="N2" s="5">
        <v>1</v>
      </c>
    </row>
    <row r="3" spans="1:14" x14ac:dyDescent="0.25">
      <c r="M3" s="3" t="s">
        <v>2</v>
      </c>
      <c r="N3" s="5">
        <v>1</v>
      </c>
    </row>
    <row r="4" spans="1:14" x14ac:dyDescent="0.25">
      <c r="M4" s="3" t="s">
        <v>3</v>
      </c>
      <c r="N4" s="5">
        <v>1</v>
      </c>
    </row>
    <row r="5" spans="1:14" x14ac:dyDescent="0.25">
      <c r="M5" s="3" t="s">
        <v>4</v>
      </c>
      <c r="N5" s="6">
        <v>1</v>
      </c>
    </row>
    <row r="6" spans="1:14" ht="9" customHeight="1" x14ac:dyDescent="0.25">
      <c r="M6" s="3"/>
      <c r="N6" s="7"/>
    </row>
    <row r="7" spans="1:14" x14ac:dyDescent="0.25">
      <c r="M7" s="3" t="s">
        <v>5</v>
      </c>
      <c r="N7" s="8"/>
    </row>
    <row r="8" spans="1:14" ht="9" customHeight="1" x14ac:dyDescent="0.25">
      <c r="N8" s="9"/>
    </row>
    <row r="9" spans="1:14" ht="20.25" customHeight="1" x14ac:dyDescent="0.25">
      <c r="A9" s="121" t="s">
        <v>6</v>
      </c>
      <c r="B9" s="121"/>
      <c r="C9" s="121"/>
      <c r="D9" s="121"/>
      <c r="E9" s="121"/>
      <c r="F9" s="121"/>
      <c r="G9" s="121"/>
      <c r="H9" s="121"/>
      <c r="I9" s="121"/>
      <c r="J9" s="121"/>
      <c r="K9" s="121"/>
      <c r="L9" s="121"/>
      <c r="M9" s="121"/>
      <c r="N9" s="121"/>
    </row>
    <row r="10" spans="1:14" ht="17.399999999999999" x14ac:dyDescent="0.25">
      <c r="A10" s="121" t="s">
        <v>7</v>
      </c>
      <c r="B10" s="121"/>
      <c r="C10" s="121"/>
      <c r="D10" s="121"/>
      <c r="E10" s="121"/>
      <c r="F10" s="121"/>
      <c r="G10" s="121"/>
      <c r="H10" s="121"/>
      <c r="I10" s="121"/>
      <c r="J10" s="121"/>
      <c r="K10" s="121"/>
      <c r="L10" s="121"/>
      <c r="M10" s="121"/>
      <c r="N10" s="121"/>
    </row>
    <row r="12" spans="1:14" ht="13.8" x14ac:dyDescent="0.25">
      <c r="C12" s="10"/>
      <c r="F12" s="11" t="s">
        <v>8</v>
      </c>
      <c r="G12" s="12">
        <v>2012</v>
      </c>
      <c r="H12" s="13"/>
    </row>
    <row r="14" spans="1:14" x14ac:dyDescent="0.25">
      <c r="D14" s="14"/>
      <c r="E14" s="122" t="s">
        <v>9</v>
      </c>
      <c r="F14" s="123"/>
      <c r="G14" s="123"/>
      <c r="H14" s="124"/>
      <c r="J14" s="15"/>
      <c r="K14" s="16" t="s">
        <v>10</v>
      </c>
      <c r="L14" s="16"/>
      <c r="M14" s="17"/>
      <c r="N14" s="2"/>
    </row>
    <row r="15" spans="1:14" ht="26.4" x14ac:dyDescent="0.25">
      <c r="A15" s="18" t="s">
        <v>11</v>
      </c>
      <c r="B15" s="19" t="s">
        <v>12</v>
      </c>
      <c r="C15" s="20" t="s">
        <v>13</v>
      </c>
      <c r="D15" s="21" t="s">
        <v>14</v>
      </c>
      <c r="E15" s="21" t="s">
        <v>15</v>
      </c>
      <c r="F15" s="22" t="s">
        <v>16</v>
      </c>
      <c r="G15" s="22" t="s">
        <v>17</v>
      </c>
      <c r="H15" s="21" t="s">
        <v>18</v>
      </c>
      <c r="I15" s="23"/>
      <c r="J15" s="24" t="s">
        <v>15</v>
      </c>
      <c r="K15" s="25" t="s">
        <v>16</v>
      </c>
      <c r="L15" s="25" t="s">
        <v>17</v>
      </c>
      <c r="M15" s="26" t="s">
        <v>18</v>
      </c>
      <c r="N15" s="21" t="s">
        <v>19</v>
      </c>
    </row>
    <row r="16" spans="1:14" ht="26.4" x14ac:dyDescent="0.25">
      <c r="A16" s="27">
        <v>12</v>
      </c>
      <c r="B16" s="27">
        <v>1611</v>
      </c>
      <c r="C16" s="28" t="s">
        <v>20</v>
      </c>
      <c r="D16" s="29"/>
      <c r="E16" s="30">
        <f>'[2]App.2-B_FA Contin CGAAP 2011'!H16+'[2]App.2-B_FA Contin CGAAP 2011'!F60</f>
        <v>363599</v>
      </c>
      <c r="F16" s="30">
        <f>314683-'[2]App.2-B_FA Contin CGAAP 2011'!F60</f>
        <v>282150</v>
      </c>
      <c r="G16" s="30"/>
      <c r="H16" s="31">
        <f t="shared" ref="H16:H54" si="0">E16+F16+G16</f>
        <v>645749</v>
      </c>
      <c r="I16" s="32"/>
      <c r="J16" s="33">
        <f>'[2]App.2-B_FA Contin CGAAP 2011'!M16+'[2]App.2-B_FA Contin CGAAP 2011'!K60</f>
        <v>-238982</v>
      </c>
      <c r="K16" s="30">
        <f>-113920</f>
        <v>-113920</v>
      </c>
      <c r="L16" s="30"/>
      <c r="M16" s="31">
        <f t="shared" ref="M16:M54" si="1">J16+K16+L16</f>
        <v>-352902</v>
      </c>
      <c r="N16" s="34">
        <f t="shared" ref="N16:N54" si="2">H16+M16</f>
        <v>292847</v>
      </c>
    </row>
    <row r="17" spans="1:14" ht="26.4" x14ac:dyDescent="0.25">
      <c r="A17" s="27" t="s">
        <v>21</v>
      </c>
      <c r="B17" s="27">
        <v>1612</v>
      </c>
      <c r="C17" s="28" t="s">
        <v>22</v>
      </c>
      <c r="D17" s="29"/>
      <c r="E17" s="30">
        <f>'[2]App.2-B_FA Contin CGAAP 2011'!H17</f>
        <v>0</v>
      </c>
      <c r="F17" s="30"/>
      <c r="G17" s="30"/>
      <c r="H17" s="31">
        <f t="shared" si="0"/>
        <v>0</v>
      </c>
      <c r="I17" s="32"/>
      <c r="J17" s="33">
        <f>'[2]App.2-B_FA Contin CGAAP 2011'!M17</f>
        <v>0</v>
      </c>
      <c r="K17" s="30"/>
      <c r="L17" s="30"/>
      <c r="M17" s="31">
        <f t="shared" si="1"/>
        <v>0</v>
      </c>
      <c r="N17" s="34">
        <f t="shared" si="2"/>
        <v>0</v>
      </c>
    </row>
    <row r="18" spans="1:14" x14ac:dyDescent="0.25">
      <c r="A18" s="35" t="s">
        <v>23</v>
      </c>
      <c r="B18" s="35">
        <v>1805</v>
      </c>
      <c r="C18" s="36" t="s">
        <v>24</v>
      </c>
      <c r="D18" s="29"/>
      <c r="E18" s="30">
        <f>'[2]App.2-B_FA Contin CGAAP 2011'!H18</f>
        <v>273770</v>
      </c>
      <c r="F18" s="30">
        <v>465000</v>
      </c>
      <c r="G18" s="30"/>
      <c r="H18" s="31">
        <f t="shared" si="0"/>
        <v>738770</v>
      </c>
      <c r="I18" s="32"/>
      <c r="J18" s="33">
        <f>'[2]App.2-B_FA Contin CGAAP 2011'!M18</f>
        <v>0</v>
      </c>
      <c r="K18" s="30"/>
      <c r="L18" s="30"/>
      <c r="M18" s="31">
        <f t="shared" si="1"/>
        <v>0</v>
      </c>
      <c r="N18" s="34">
        <f t="shared" si="2"/>
        <v>738770</v>
      </c>
    </row>
    <row r="19" spans="1:14" x14ac:dyDescent="0.25">
      <c r="A19" s="37" t="s">
        <v>21</v>
      </c>
      <c r="B19" s="35">
        <v>1806</v>
      </c>
      <c r="C19" s="38" t="s">
        <v>25</v>
      </c>
      <c r="D19" s="29"/>
      <c r="E19" s="30">
        <f>'[2]App.2-B_FA Contin CGAAP 2011'!H19</f>
        <v>982703</v>
      </c>
      <c r="F19" s="30"/>
      <c r="G19" s="30"/>
      <c r="H19" s="31">
        <f t="shared" si="0"/>
        <v>982703</v>
      </c>
      <c r="I19" s="32"/>
      <c r="J19" s="33">
        <f>'[2]App.2-B_FA Contin CGAAP 2011'!M19</f>
        <v>-557986</v>
      </c>
      <c r="K19" s="30">
        <v>-14872</v>
      </c>
      <c r="L19" s="30"/>
      <c r="M19" s="31">
        <f t="shared" si="1"/>
        <v>-572858</v>
      </c>
      <c r="N19" s="34">
        <f t="shared" si="2"/>
        <v>409845</v>
      </c>
    </row>
    <row r="20" spans="1:14" x14ac:dyDescent="0.25">
      <c r="A20" s="27">
        <v>47</v>
      </c>
      <c r="B20" s="27">
        <v>1808</v>
      </c>
      <c r="C20" s="39" t="s">
        <v>26</v>
      </c>
      <c r="D20" s="29"/>
      <c r="E20" s="30">
        <f>'[2]App.2-B_FA Contin CGAAP 2011'!H20</f>
        <v>0</v>
      </c>
      <c r="F20" s="30"/>
      <c r="G20" s="30"/>
      <c r="H20" s="31">
        <f t="shared" si="0"/>
        <v>0</v>
      </c>
      <c r="I20" s="32"/>
      <c r="J20" s="33">
        <f>'[2]App.2-B_FA Contin CGAAP 2011'!M20</f>
        <v>0</v>
      </c>
      <c r="K20" s="30"/>
      <c r="L20" s="30"/>
      <c r="M20" s="31">
        <f t="shared" si="1"/>
        <v>0</v>
      </c>
      <c r="N20" s="34">
        <f t="shared" si="2"/>
        <v>0</v>
      </c>
    </row>
    <row r="21" spans="1:14" x14ac:dyDescent="0.25">
      <c r="A21" s="27">
        <v>13</v>
      </c>
      <c r="B21" s="27">
        <v>1810</v>
      </c>
      <c r="C21" s="39" t="s">
        <v>27</v>
      </c>
      <c r="D21" s="29"/>
      <c r="E21" s="30">
        <f>'[2]App.2-B_FA Contin CGAAP 2011'!H21</f>
        <v>86252</v>
      </c>
      <c r="F21" s="30"/>
      <c r="G21" s="30"/>
      <c r="H21" s="31">
        <f t="shared" si="0"/>
        <v>86252</v>
      </c>
      <c r="I21" s="32"/>
      <c r="J21" s="33">
        <f>'[2]App.2-B_FA Contin CGAAP 2011'!M21</f>
        <v>-34500</v>
      </c>
      <c r="K21" s="30">
        <v>-3312</v>
      </c>
      <c r="L21" s="30"/>
      <c r="M21" s="31">
        <f t="shared" si="1"/>
        <v>-37812</v>
      </c>
      <c r="N21" s="34">
        <f t="shared" si="2"/>
        <v>48440</v>
      </c>
    </row>
    <row r="22" spans="1:14" x14ac:dyDescent="0.25">
      <c r="A22" s="27">
        <v>47</v>
      </c>
      <c r="B22" s="27">
        <v>1815</v>
      </c>
      <c r="C22" s="39" t="s">
        <v>28</v>
      </c>
      <c r="D22" s="29"/>
      <c r="E22" s="30">
        <f>'[2]App.2-B_FA Contin CGAAP 2011'!H22</f>
        <v>0</v>
      </c>
      <c r="F22" s="30"/>
      <c r="G22" s="30"/>
      <c r="H22" s="31">
        <f t="shared" si="0"/>
        <v>0</v>
      </c>
      <c r="I22" s="32"/>
      <c r="J22" s="33">
        <f>'[2]App.2-B_FA Contin CGAAP 2011'!M22</f>
        <v>0</v>
      </c>
      <c r="K22" s="30"/>
      <c r="L22" s="30"/>
      <c r="M22" s="31">
        <f t="shared" si="1"/>
        <v>0</v>
      </c>
      <c r="N22" s="34">
        <f t="shared" si="2"/>
        <v>0</v>
      </c>
    </row>
    <row r="23" spans="1:14" x14ac:dyDescent="0.25">
      <c r="A23" s="27">
        <v>47</v>
      </c>
      <c r="B23" s="27">
        <v>1820</v>
      </c>
      <c r="C23" s="28" t="s">
        <v>29</v>
      </c>
      <c r="D23" s="29"/>
      <c r="E23" s="30">
        <f>'[2]App.2-B_FA Contin CGAAP 2011'!H23</f>
        <v>4358561</v>
      </c>
      <c r="F23" s="30">
        <v>35448</v>
      </c>
      <c r="G23" s="30"/>
      <c r="H23" s="31">
        <f t="shared" si="0"/>
        <v>4394009</v>
      </c>
      <c r="I23" s="32"/>
      <c r="J23" s="33">
        <f>'[2]App.2-B_FA Contin CGAAP 2011'!M23</f>
        <v>-2322876</v>
      </c>
      <c r="K23" s="30">
        <v>-90878</v>
      </c>
      <c r="L23" s="30"/>
      <c r="M23" s="31">
        <f t="shared" si="1"/>
        <v>-2413754</v>
      </c>
      <c r="N23" s="34">
        <f t="shared" si="2"/>
        <v>1980255</v>
      </c>
    </row>
    <row r="24" spans="1:14" x14ac:dyDescent="0.25">
      <c r="A24" s="27">
        <v>47</v>
      </c>
      <c r="B24" s="27">
        <v>1825</v>
      </c>
      <c r="C24" s="39" t="s">
        <v>30</v>
      </c>
      <c r="D24" s="29"/>
      <c r="E24" s="30">
        <f>'[2]App.2-B_FA Contin CGAAP 2011'!H24</f>
        <v>0</v>
      </c>
      <c r="F24" s="30"/>
      <c r="G24" s="30"/>
      <c r="H24" s="31">
        <f t="shared" si="0"/>
        <v>0</v>
      </c>
      <c r="I24" s="32"/>
      <c r="J24" s="33">
        <f>'[2]App.2-B_FA Contin CGAAP 2011'!M24</f>
        <v>0</v>
      </c>
      <c r="K24" s="30"/>
      <c r="L24" s="30"/>
      <c r="M24" s="31">
        <f t="shared" si="1"/>
        <v>0</v>
      </c>
      <c r="N24" s="34">
        <f t="shared" si="2"/>
        <v>0</v>
      </c>
    </row>
    <row r="25" spans="1:14" x14ac:dyDescent="0.25">
      <c r="A25" s="27">
        <v>47</v>
      </c>
      <c r="B25" s="27">
        <v>1830</v>
      </c>
      <c r="C25" s="39" t="s">
        <v>31</v>
      </c>
      <c r="D25" s="29"/>
      <c r="E25" s="30">
        <f>'[2]App.2-B_FA Contin CGAAP 2011'!H25</f>
        <v>9077888</v>
      </c>
      <c r="F25" s="30">
        <v>1172023</v>
      </c>
      <c r="G25" s="30">
        <v>-100000</v>
      </c>
      <c r="H25" s="31">
        <f t="shared" si="0"/>
        <v>10149911</v>
      </c>
      <c r="I25" s="32"/>
      <c r="J25" s="33">
        <f>'[2]App.2-B_FA Contin CGAAP 2011'!M25</f>
        <v>-4286653</v>
      </c>
      <c r="K25" s="30">
        <v>-187013</v>
      </c>
      <c r="L25" s="30">
        <v>85000</v>
      </c>
      <c r="M25" s="31">
        <f t="shared" si="1"/>
        <v>-4388666</v>
      </c>
      <c r="N25" s="34">
        <f t="shared" si="2"/>
        <v>5761245</v>
      </c>
    </row>
    <row r="26" spans="1:14" x14ac:dyDescent="0.25">
      <c r="A26" s="27">
        <v>47</v>
      </c>
      <c r="B26" s="27">
        <v>1835</v>
      </c>
      <c r="C26" s="39" t="s">
        <v>32</v>
      </c>
      <c r="D26" s="29"/>
      <c r="E26" s="30">
        <f>'[2]App.2-B_FA Contin CGAAP 2011'!H26</f>
        <v>13192946</v>
      </c>
      <c r="F26" s="30">
        <v>1314249</v>
      </c>
      <c r="G26" s="30">
        <v>-150000</v>
      </c>
      <c r="H26" s="31">
        <f t="shared" si="0"/>
        <v>14357195</v>
      </c>
      <c r="I26" s="32"/>
      <c r="J26" s="33">
        <f>'[2]App.2-B_FA Contin CGAAP 2011'!M26</f>
        <v>-7476921</v>
      </c>
      <c r="K26" s="30">
        <v>-147438</v>
      </c>
      <c r="L26" s="30">
        <v>127500</v>
      </c>
      <c r="M26" s="31">
        <f t="shared" si="1"/>
        <v>-7496859</v>
      </c>
      <c r="N26" s="34">
        <f t="shared" si="2"/>
        <v>6860336</v>
      </c>
    </row>
    <row r="27" spans="1:14" x14ac:dyDescent="0.25">
      <c r="A27" s="27">
        <v>47</v>
      </c>
      <c r="B27" s="27">
        <v>1840</v>
      </c>
      <c r="C27" s="39" t="s">
        <v>33</v>
      </c>
      <c r="D27" s="29"/>
      <c r="E27" s="30">
        <f>'[2]App.2-B_FA Contin CGAAP 2011'!H27</f>
        <v>2035571</v>
      </c>
      <c r="F27" s="30">
        <v>37200</v>
      </c>
      <c r="G27" s="30"/>
      <c r="H27" s="31">
        <f t="shared" si="0"/>
        <v>2072771</v>
      </c>
      <c r="I27" s="32"/>
      <c r="J27" s="33">
        <f>'[2]App.2-B_FA Contin CGAAP 2011'!M27</f>
        <v>-487767</v>
      </c>
      <c r="K27" s="30">
        <v>-48744</v>
      </c>
      <c r="L27" s="30"/>
      <c r="M27" s="31">
        <f t="shared" si="1"/>
        <v>-536511</v>
      </c>
      <c r="N27" s="34">
        <f t="shared" si="2"/>
        <v>1536260</v>
      </c>
    </row>
    <row r="28" spans="1:14" x14ac:dyDescent="0.25">
      <c r="A28" s="27">
        <v>47</v>
      </c>
      <c r="B28" s="27">
        <v>1845</v>
      </c>
      <c r="C28" s="39" t="s">
        <v>34</v>
      </c>
      <c r="D28" s="29"/>
      <c r="E28" s="30">
        <f>'[2]App.2-B_FA Contin CGAAP 2011'!H28</f>
        <v>11721156</v>
      </c>
      <c r="F28" s="30">
        <v>454700</v>
      </c>
      <c r="G28" s="30">
        <v>-50000</v>
      </c>
      <c r="H28" s="31">
        <f t="shared" si="0"/>
        <v>12125856</v>
      </c>
      <c r="I28" s="32"/>
      <c r="J28" s="33">
        <f>'[2]App.2-B_FA Contin CGAAP 2011'!M28</f>
        <v>-4339016</v>
      </c>
      <c r="K28" s="30">
        <v>-316093</v>
      </c>
      <c r="L28" s="30">
        <v>42500</v>
      </c>
      <c r="M28" s="31">
        <f t="shared" si="1"/>
        <v>-4612609</v>
      </c>
      <c r="N28" s="34">
        <f t="shared" si="2"/>
        <v>7513247</v>
      </c>
    </row>
    <row r="29" spans="1:14" x14ac:dyDescent="0.25">
      <c r="A29" s="27">
        <v>47</v>
      </c>
      <c r="B29" s="27">
        <v>1850</v>
      </c>
      <c r="C29" s="39" t="s">
        <v>35</v>
      </c>
      <c r="D29" s="29"/>
      <c r="E29" s="30">
        <f>'[2]App.2-B_FA Contin CGAAP 2011'!H29</f>
        <v>8602786</v>
      </c>
      <c r="F29" s="30">
        <v>545110</v>
      </c>
      <c r="G29" s="30">
        <v>-10000</v>
      </c>
      <c r="H29" s="31">
        <f t="shared" si="0"/>
        <v>9137896</v>
      </c>
      <c r="I29" s="32"/>
      <c r="J29" s="33">
        <f>'[2]App.2-B_FA Contin CGAAP 2011'!M29</f>
        <v>-5587946</v>
      </c>
      <c r="K29" s="30">
        <v>-206644</v>
      </c>
      <c r="L29" s="30">
        <v>8500</v>
      </c>
      <c r="M29" s="31">
        <f t="shared" si="1"/>
        <v>-5786090</v>
      </c>
      <c r="N29" s="34">
        <f t="shared" si="2"/>
        <v>3351806</v>
      </c>
    </row>
    <row r="30" spans="1:14" x14ac:dyDescent="0.25">
      <c r="A30" s="27">
        <v>47</v>
      </c>
      <c r="B30" s="27">
        <v>1855</v>
      </c>
      <c r="C30" s="39" t="s">
        <v>36</v>
      </c>
      <c r="D30" s="29"/>
      <c r="E30" s="30">
        <f>'[2]App.2-B_FA Contin CGAAP 2011'!H30</f>
        <v>4017136</v>
      </c>
      <c r="F30" s="30">
        <v>207405</v>
      </c>
      <c r="G30" s="30"/>
      <c r="H30" s="31">
        <f t="shared" si="0"/>
        <v>4224541</v>
      </c>
      <c r="I30" s="32"/>
      <c r="J30" s="33">
        <f>'[2]App.2-B_FA Contin CGAAP 2011'!M30</f>
        <v>-1757180</v>
      </c>
      <c r="K30" s="30">
        <v>-79751</v>
      </c>
      <c r="L30" s="30"/>
      <c r="M30" s="31">
        <f t="shared" si="1"/>
        <v>-1836931</v>
      </c>
      <c r="N30" s="34">
        <f t="shared" si="2"/>
        <v>2387610</v>
      </c>
    </row>
    <row r="31" spans="1:14" x14ac:dyDescent="0.25">
      <c r="A31" s="27">
        <v>47</v>
      </c>
      <c r="B31" s="27">
        <v>1860</v>
      </c>
      <c r="C31" s="39" t="s">
        <v>37</v>
      </c>
      <c r="D31" s="29"/>
      <c r="E31" s="30">
        <f>'[2]App.2-B_FA Contin CGAAP 2011'!H31</f>
        <v>287258</v>
      </c>
      <c r="F31" s="30"/>
      <c r="G31" s="30"/>
      <c r="H31" s="31">
        <f t="shared" si="0"/>
        <v>287258</v>
      </c>
      <c r="I31" s="32"/>
      <c r="J31" s="33">
        <f>'[2]App.2-B_FA Contin CGAAP 2011'!M31</f>
        <v>-67036</v>
      </c>
      <c r="K31" s="30">
        <f>287258*-0.04</f>
        <v>-11490.32</v>
      </c>
      <c r="L31" s="30"/>
      <c r="M31" s="31">
        <f t="shared" si="1"/>
        <v>-78526.320000000007</v>
      </c>
      <c r="N31" s="34">
        <f t="shared" si="2"/>
        <v>208731.68</v>
      </c>
    </row>
    <row r="32" spans="1:14" x14ac:dyDescent="0.25">
      <c r="A32" s="35">
        <v>47</v>
      </c>
      <c r="B32" s="35">
        <v>1860</v>
      </c>
      <c r="C32" s="36" t="s">
        <v>38</v>
      </c>
      <c r="D32" s="29"/>
      <c r="E32" s="30">
        <v>275885</v>
      </c>
      <c r="F32" s="30">
        <v>1305</v>
      </c>
      <c r="G32" s="30"/>
      <c r="H32" s="119">
        <f t="shared" si="0"/>
        <v>277190</v>
      </c>
      <c r="I32" s="32"/>
      <c r="J32" s="33">
        <v>-5765</v>
      </c>
      <c r="K32" s="30">
        <v>127</v>
      </c>
      <c r="L32" s="30"/>
      <c r="M32" s="31">
        <f t="shared" si="1"/>
        <v>-5638</v>
      </c>
      <c r="N32" s="34">
        <f t="shared" si="2"/>
        <v>271552</v>
      </c>
    </row>
    <row r="33" spans="1:14" x14ac:dyDescent="0.25">
      <c r="A33" s="35">
        <v>47</v>
      </c>
      <c r="B33" s="35">
        <v>1875</v>
      </c>
      <c r="C33" s="38" t="s">
        <v>39</v>
      </c>
      <c r="D33" s="29"/>
      <c r="E33" s="30">
        <f>'[2]App.2-B_FA Contin CGAAP 2011'!H33</f>
        <v>7646</v>
      </c>
      <c r="F33" s="30"/>
      <c r="G33" s="30">
        <v>-7646</v>
      </c>
      <c r="H33" s="31">
        <f t="shared" si="0"/>
        <v>0</v>
      </c>
      <c r="I33" s="32"/>
      <c r="J33" s="33">
        <f>'[2]App.2-B_FA Contin CGAAP 2011'!M33</f>
        <v>-2670</v>
      </c>
      <c r="K33" s="30"/>
      <c r="L33" s="30">
        <v>2670</v>
      </c>
      <c r="M33" s="31">
        <f t="shared" si="1"/>
        <v>0</v>
      </c>
      <c r="N33" s="34">
        <f t="shared" si="2"/>
        <v>0</v>
      </c>
    </row>
    <row r="34" spans="1:14" x14ac:dyDescent="0.25">
      <c r="A34" s="35" t="s">
        <v>23</v>
      </c>
      <c r="B34" s="35">
        <v>1905</v>
      </c>
      <c r="C34" s="36" t="s">
        <v>24</v>
      </c>
      <c r="D34" s="29"/>
      <c r="E34" s="30">
        <f>'[2]App.2-B_FA Contin CGAAP 2011'!H34</f>
        <v>201049</v>
      </c>
      <c r="F34" s="30"/>
      <c r="G34" s="30"/>
      <c r="H34" s="31">
        <f t="shared" si="0"/>
        <v>201049</v>
      </c>
      <c r="I34" s="32"/>
      <c r="J34" s="33">
        <f>'[2]App.2-B_FA Contin CGAAP 2011'!M34</f>
        <v>0</v>
      </c>
      <c r="K34" s="30"/>
      <c r="L34" s="30"/>
      <c r="M34" s="31">
        <f t="shared" si="1"/>
        <v>0</v>
      </c>
      <c r="N34" s="34">
        <f t="shared" si="2"/>
        <v>201049</v>
      </c>
    </row>
    <row r="35" spans="1:14" x14ac:dyDescent="0.25">
      <c r="A35" s="27">
        <v>47</v>
      </c>
      <c r="B35" s="27">
        <v>1908</v>
      </c>
      <c r="C35" s="39" t="s">
        <v>40</v>
      </c>
      <c r="D35" s="29"/>
      <c r="E35" s="30">
        <f>'[2]App.2-B_FA Contin CGAAP 2011'!H35</f>
        <v>739631</v>
      </c>
      <c r="F35" s="30">
        <v>2025000</v>
      </c>
      <c r="G35" s="30"/>
      <c r="H35" s="31">
        <f t="shared" si="0"/>
        <v>2764631</v>
      </c>
      <c r="I35" s="32"/>
      <c r="J35" s="33">
        <f>'[2]App.2-B_FA Contin CGAAP 2011'!M35</f>
        <v>-273912</v>
      </c>
      <c r="K35" s="30">
        <v>-28866</v>
      </c>
      <c r="L35" s="30"/>
      <c r="M35" s="31">
        <f t="shared" si="1"/>
        <v>-302778</v>
      </c>
      <c r="N35" s="34">
        <f t="shared" si="2"/>
        <v>2461853</v>
      </c>
    </row>
    <row r="36" spans="1:14" x14ac:dyDescent="0.25">
      <c r="A36" s="27">
        <v>13</v>
      </c>
      <c r="B36" s="27">
        <v>1910</v>
      </c>
      <c r="C36" s="39" t="s">
        <v>27</v>
      </c>
      <c r="D36" s="29"/>
      <c r="E36" s="30">
        <f>'[2]App.2-B_FA Contin CGAAP 2011'!H36</f>
        <v>0</v>
      </c>
      <c r="F36" s="30"/>
      <c r="G36" s="30"/>
      <c r="H36" s="31">
        <f t="shared" si="0"/>
        <v>0</v>
      </c>
      <c r="I36" s="32"/>
      <c r="J36" s="33">
        <f>'[2]App.2-B_FA Contin CGAAP 2011'!M36</f>
        <v>0</v>
      </c>
      <c r="K36" s="30"/>
      <c r="L36" s="30"/>
      <c r="M36" s="31">
        <f t="shared" si="1"/>
        <v>0</v>
      </c>
      <c r="N36" s="34">
        <f t="shared" si="2"/>
        <v>0</v>
      </c>
    </row>
    <row r="37" spans="1:14" x14ac:dyDescent="0.25">
      <c r="A37" s="27">
        <v>8</v>
      </c>
      <c r="B37" s="27">
        <v>1915</v>
      </c>
      <c r="C37" s="39" t="s">
        <v>41</v>
      </c>
      <c r="D37" s="29"/>
      <c r="E37" s="30">
        <f>'[2]App.2-B_FA Contin CGAAP 2011'!H37</f>
        <v>308655</v>
      </c>
      <c r="F37" s="30">
        <v>25500</v>
      </c>
      <c r="G37" s="30"/>
      <c r="H37" s="31">
        <f t="shared" si="0"/>
        <v>334155</v>
      </c>
      <c r="I37" s="32"/>
      <c r="J37" s="33">
        <f>'[2]App.2-B_FA Contin CGAAP 2011'!M37</f>
        <v>-232648</v>
      </c>
      <c r="K37" s="30">
        <v>-12536</v>
      </c>
      <c r="L37" s="30"/>
      <c r="M37" s="31">
        <f t="shared" si="1"/>
        <v>-245184</v>
      </c>
      <c r="N37" s="34">
        <f t="shared" si="2"/>
        <v>88971</v>
      </c>
    </row>
    <row r="38" spans="1:14" x14ac:dyDescent="0.25">
      <c r="A38" s="27">
        <v>8</v>
      </c>
      <c r="B38" s="27">
        <v>1915</v>
      </c>
      <c r="C38" s="39" t="s">
        <v>42</v>
      </c>
      <c r="D38" s="29"/>
      <c r="E38" s="30">
        <f>'[2]App.2-B_FA Contin CGAAP 2011'!H38</f>
        <v>0</v>
      </c>
      <c r="F38" s="30"/>
      <c r="G38" s="30"/>
      <c r="H38" s="31">
        <f t="shared" si="0"/>
        <v>0</v>
      </c>
      <c r="I38" s="32"/>
      <c r="J38" s="33">
        <f>'[2]App.2-B_FA Contin CGAAP 2011'!M38</f>
        <v>0</v>
      </c>
      <c r="K38" s="30"/>
      <c r="L38" s="30"/>
      <c r="M38" s="31">
        <f t="shared" si="1"/>
        <v>0</v>
      </c>
      <c r="N38" s="34">
        <f t="shared" si="2"/>
        <v>0</v>
      </c>
    </row>
    <row r="39" spans="1:14" x14ac:dyDescent="0.25">
      <c r="A39" s="27">
        <v>10</v>
      </c>
      <c r="B39" s="27">
        <v>1920</v>
      </c>
      <c r="C39" s="39" t="s">
        <v>43</v>
      </c>
      <c r="D39" s="29"/>
      <c r="E39" s="30">
        <f>'[2]App.2-B_FA Contin CGAAP 2011'!H39</f>
        <v>515306</v>
      </c>
      <c r="F39" s="30">
        <v>122500</v>
      </c>
      <c r="G39" s="30"/>
      <c r="H39" s="31">
        <f t="shared" si="0"/>
        <v>637806</v>
      </c>
      <c r="I39" s="32"/>
      <c r="J39" s="33">
        <f>'[2]App.2-B_FA Contin CGAAP 2011'!M39</f>
        <v>-400081</v>
      </c>
      <c r="K39" s="30">
        <v>-62665</v>
      </c>
      <c r="L39" s="30"/>
      <c r="M39" s="31">
        <f t="shared" si="1"/>
        <v>-462746</v>
      </c>
      <c r="N39" s="34">
        <f t="shared" si="2"/>
        <v>175060</v>
      </c>
    </row>
    <row r="40" spans="1:14" ht="26.4" x14ac:dyDescent="0.25">
      <c r="A40" s="27">
        <v>45</v>
      </c>
      <c r="B40" s="40">
        <v>1920</v>
      </c>
      <c r="C40" s="28" t="s">
        <v>44</v>
      </c>
      <c r="D40" s="29"/>
      <c r="E40" s="30">
        <f>'[2]App.2-B_FA Contin CGAAP 2011'!H40</f>
        <v>0</v>
      </c>
      <c r="F40" s="30"/>
      <c r="G40" s="30"/>
      <c r="H40" s="31">
        <f t="shared" si="0"/>
        <v>0</v>
      </c>
      <c r="I40" s="32"/>
      <c r="J40" s="33">
        <f>'[2]App.2-B_FA Contin CGAAP 2011'!M40</f>
        <v>0</v>
      </c>
      <c r="K40" s="30"/>
      <c r="L40" s="30"/>
      <c r="M40" s="31">
        <f t="shared" si="1"/>
        <v>0</v>
      </c>
      <c r="N40" s="34">
        <f t="shared" si="2"/>
        <v>0</v>
      </c>
    </row>
    <row r="41" spans="1:14" ht="26.4" x14ac:dyDescent="0.25">
      <c r="A41" s="27">
        <v>45.1</v>
      </c>
      <c r="B41" s="40">
        <v>1920</v>
      </c>
      <c r="C41" s="28" t="s">
        <v>45</v>
      </c>
      <c r="D41" s="29"/>
      <c r="E41" s="30">
        <f>'[2]App.2-B_FA Contin CGAAP 2011'!H41</f>
        <v>0</v>
      </c>
      <c r="F41" s="30"/>
      <c r="G41" s="30"/>
      <c r="H41" s="31">
        <f t="shared" si="0"/>
        <v>0</v>
      </c>
      <c r="I41" s="32"/>
      <c r="J41" s="33">
        <f>'[2]App.2-B_FA Contin CGAAP 2011'!M41</f>
        <v>0</v>
      </c>
      <c r="K41" s="30"/>
      <c r="L41" s="30"/>
      <c r="M41" s="31">
        <f t="shared" si="1"/>
        <v>0</v>
      </c>
      <c r="N41" s="34">
        <f t="shared" si="2"/>
        <v>0</v>
      </c>
    </row>
    <row r="42" spans="1:14" x14ac:dyDescent="0.25">
      <c r="A42" s="27">
        <v>10</v>
      </c>
      <c r="B42" s="27">
        <v>1930</v>
      </c>
      <c r="C42" s="39" t="s">
        <v>46</v>
      </c>
      <c r="D42" s="29"/>
      <c r="E42" s="30">
        <f>'[2]App.2-B_FA Contin CGAAP 2011'!H42</f>
        <v>1174196</v>
      </c>
      <c r="F42" s="30"/>
      <c r="G42" s="30"/>
      <c r="H42" s="118">
        <f t="shared" si="0"/>
        <v>1174196</v>
      </c>
      <c r="I42" s="32"/>
      <c r="J42" s="33">
        <f>'[2]App.2-B_FA Contin CGAAP 2011'!M42</f>
        <v>-460134</v>
      </c>
      <c r="K42" s="30">
        <v>-159800</v>
      </c>
      <c r="L42" s="30"/>
      <c r="M42" s="31">
        <f t="shared" si="1"/>
        <v>-619934</v>
      </c>
      <c r="N42" s="34">
        <f t="shared" si="2"/>
        <v>554262</v>
      </c>
    </row>
    <row r="43" spans="1:14" x14ac:dyDescent="0.25">
      <c r="A43" s="27">
        <v>8</v>
      </c>
      <c r="B43" s="27">
        <v>1935</v>
      </c>
      <c r="C43" s="39" t="s">
        <v>47</v>
      </c>
      <c r="D43" s="29"/>
      <c r="E43" s="30">
        <f>'[2]App.2-B_FA Contin CGAAP 2011'!H43</f>
        <v>31824</v>
      </c>
      <c r="F43" s="30">
        <v>4000</v>
      </c>
      <c r="G43" s="30"/>
      <c r="H43" s="31">
        <f t="shared" si="0"/>
        <v>35824</v>
      </c>
      <c r="I43" s="32"/>
      <c r="J43" s="33">
        <f>'[2]App.2-B_FA Contin CGAAP 2011'!M43</f>
        <v>-18172</v>
      </c>
      <c r="K43" s="30">
        <v>-1954</v>
      </c>
      <c r="L43" s="30"/>
      <c r="M43" s="31">
        <f t="shared" si="1"/>
        <v>-20126</v>
      </c>
      <c r="N43" s="34">
        <f t="shared" si="2"/>
        <v>15698</v>
      </c>
    </row>
    <row r="44" spans="1:14" x14ac:dyDescent="0.25">
      <c r="A44" s="27">
        <v>8</v>
      </c>
      <c r="B44" s="27">
        <v>1940</v>
      </c>
      <c r="C44" s="39" t="s">
        <v>48</v>
      </c>
      <c r="D44" s="29"/>
      <c r="E44" s="30">
        <f>'[2]App.2-B_FA Contin CGAAP 2011'!H44</f>
        <v>487684</v>
      </c>
      <c r="F44" s="30">
        <v>27000</v>
      </c>
      <c r="G44" s="30"/>
      <c r="H44" s="31">
        <f t="shared" si="0"/>
        <v>514684</v>
      </c>
      <c r="I44" s="32"/>
      <c r="J44" s="33">
        <f>'[2]App.2-B_FA Contin CGAAP 2011'!M44</f>
        <v>-188237</v>
      </c>
      <c r="K44" s="30">
        <v>-32112</v>
      </c>
      <c r="L44" s="30"/>
      <c r="M44" s="31">
        <f t="shared" si="1"/>
        <v>-220349</v>
      </c>
      <c r="N44" s="34">
        <f t="shared" si="2"/>
        <v>294335</v>
      </c>
    </row>
    <row r="45" spans="1:14" x14ac:dyDescent="0.25">
      <c r="A45" s="27">
        <v>8</v>
      </c>
      <c r="B45" s="27">
        <v>1945</v>
      </c>
      <c r="C45" s="39" t="s">
        <v>49</v>
      </c>
      <c r="D45" s="29"/>
      <c r="E45" s="30">
        <f>'[2]App.2-B_FA Contin CGAAP 2011'!H45</f>
        <v>32997</v>
      </c>
      <c r="F45" s="30">
        <v>8500</v>
      </c>
      <c r="G45" s="30"/>
      <c r="H45" s="31">
        <f t="shared" si="0"/>
        <v>41497</v>
      </c>
      <c r="I45" s="32"/>
      <c r="J45" s="33">
        <f>'[2]App.2-B_FA Contin CGAAP 2011'!M45</f>
        <v>-14226</v>
      </c>
      <c r="K45" s="30">
        <v>-2631</v>
      </c>
      <c r="L45" s="30"/>
      <c r="M45" s="31">
        <f t="shared" si="1"/>
        <v>-16857</v>
      </c>
      <c r="N45" s="34">
        <f t="shared" si="2"/>
        <v>24640</v>
      </c>
    </row>
    <row r="46" spans="1:14" x14ac:dyDescent="0.25">
      <c r="A46" s="27">
        <v>8</v>
      </c>
      <c r="B46" s="27">
        <v>1950</v>
      </c>
      <c r="C46" s="39" t="s">
        <v>50</v>
      </c>
      <c r="D46" s="29"/>
      <c r="E46" s="30">
        <f>'[2]App.2-B_FA Contin CGAAP 2011'!H46</f>
        <v>0</v>
      </c>
      <c r="F46" s="30"/>
      <c r="G46" s="30"/>
      <c r="H46" s="31">
        <f t="shared" si="0"/>
        <v>0</v>
      </c>
      <c r="I46" s="32"/>
      <c r="J46" s="33">
        <f>'[2]App.2-B_FA Contin CGAAP 2011'!M46</f>
        <v>0</v>
      </c>
      <c r="K46" s="30"/>
      <c r="L46" s="30"/>
      <c r="M46" s="31">
        <f t="shared" si="1"/>
        <v>0</v>
      </c>
      <c r="N46" s="34">
        <f t="shared" si="2"/>
        <v>0</v>
      </c>
    </row>
    <row r="47" spans="1:14" x14ac:dyDescent="0.25">
      <c r="A47" s="27">
        <v>8</v>
      </c>
      <c r="B47" s="27">
        <v>1955</v>
      </c>
      <c r="C47" s="39" t="s">
        <v>51</v>
      </c>
      <c r="D47" s="29"/>
      <c r="E47" s="30">
        <f>'[2]App.2-B_FA Contin CGAAP 2011'!H47</f>
        <v>0</v>
      </c>
      <c r="F47" s="30"/>
      <c r="G47" s="30"/>
      <c r="H47" s="31">
        <f t="shared" si="0"/>
        <v>0</v>
      </c>
      <c r="I47" s="32"/>
      <c r="J47" s="33">
        <f>'[2]App.2-B_FA Contin CGAAP 2011'!M47</f>
        <v>0</v>
      </c>
      <c r="K47" s="30"/>
      <c r="L47" s="30"/>
      <c r="M47" s="31">
        <f t="shared" si="1"/>
        <v>0</v>
      </c>
      <c r="N47" s="34">
        <f t="shared" si="2"/>
        <v>0</v>
      </c>
    </row>
    <row r="48" spans="1:14" x14ac:dyDescent="0.25">
      <c r="A48" s="37">
        <v>8</v>
      </c>
      <c r="B48" s="37">
        <v>1955</v>
      </c>
      <c r="C48" s="38" t="s">
        <v>52</v>
      </c>
      <c r="D48" s="29"/>
      <c r="E48" s="30">
        <f>'[2]App.2-B_FA Contin CGAAP 2011'!H48</f>
        <v>0</v>
      </c>
      <c r="F48" s="30"/>
      <c r="G48" s="30"/>
      <c r="H48" s="31">
        <f t="shared" si="0"/>
        <v>0</v>
      </c>
      <c r="I48" s="32"/>
      <c r="J48" s="33">
        <f>'[2]App.2-B_FA Contin CGAAP 2011'!M48</f>
        <v>0</v>
      </c>
      <c r="K48" s="30"/>
      <c r="L48" s="30"/>
      <c r="M48" s="31">
        <f t="shared" si="1"/>
        <v>0</v>
      </c>
      <c r="N48" s="34">
        <f t="shared" si="2"/>
        <v>0</v>
      </c>
    </row>
    <row r="49" spans="1:14" x14ac:dyDescent="0.25">
      <c r="A49" s="40">
        <v>8</v>
      </c>
      <c r="B49" s="40">
        <v>1960</v>
      </c>
      <c r="C49" s="28" t="s">
        <v>53</v>
      </c>
      <c r="D49" s="29"/>
      <c r="E49" s="30">
        <f>'[2]App.2-B_FA Contin CGAAP 2011'!H49</f>
        <v>0</v>
      </c>
      <c r="F49" s="30"/>
      <c r="G49" s="30"/>
      <c r="H49" s="31">
        <f t="shared" si="0"/>
        <v>0</v>
      </c>
      <c r="I49" s="32"/>
      <c r="J49" s="33">
        <f>'[2]App.2-B_FA Contin CGAAP 2011'!M49</f>
        <v>0</v>
      </c>
      <c r="K49" s="30"/>
      <c r="L49" s="30"/>
      <c r="M49" s="31">
        <f t="shared" si="1"/>
        <v>0</v>
      </c>
      <c r="N49" s="34">
        <f t="shared" si="2"/>
        <v>0</v>
      </c>
    </row>
    <row r="50" spans="1:14" x14ac:dyDescent="0.25">
      <c r="A50" s="27">
        <v>47</v>
      </c>
      <c r="B50" s="27">
        <v>1975</v>
      </c>
      <c r="C50" s="39" t="s">
        <v>54</v>
      </c>
      <c r="D50" s="29"/>
      <c r="E50" s="30">
        <f>'[2]App.2-B_FA Contin CGAAP 2011'!H50</f>
        <v>0</v>
      </c>
      <c r="F50" s="30"/>
      <c r="G50" s="30"/>
      <c r="H50" s="31">
        <f t="shared" si="0"/>
        <v>0</v>
      </c>
      <c r="I50" s="32"/>
      <c r="J50" s="33">
        <f>'[2]App.2-B_FA Contin CGAAP 2011'!M50</f>
        <v>0</v>
      </c>
      <c r="K50" s="30"/>
      <c r="L50" s="30"/>
      <c r="M50" s="31">
        <f t="shared" si="1"/>
        <v>0</v>
      </c>
      <c r="N50" s="34">
        <f t="shared" si="2"/>
        <v>0</v>
      </c>
    </row>
    <row r="51" spans="1:14" x14ac:dyDescent="0.25">
      <c r="A51" s="27">
        <v>47</v>
      </c>
      <c r="B51" s="27">
        <v>1980</v>
      </c>
      <c r="C51" s="39" t="s">
        <v>55</v>
      </c>
      <c r="D51" s="41"/>
      <c r="E51" s="30">
        <f>'[2]App.2-B_FA Contin CGAAP 2011'!H51</f>
        <v>1407393</v>
      </c>
      <c r="F51" s="30">
        <v>367850</v>
      </c>
      <c r="G51" s="30"/>
      <c r="H51" s="31">
        <f t="shared" si="0"/>
        <v>1775243</v>
      </c>
      <c r="I51" s="32"/>
      <c r="J51" s="33">
        <f>'[2]App.2-B_FA Contin CGAAP 2011'!M51</f>
        <v>-789059</v>
      </c>
      <c r="K51" s="30">
        <v>-97267</v>
      </c>
      <c r="L51" s="30"/>
      <c r="M51" s="31">
        <f t="shared" si="1"/>
        <v>-886326</v>
      </c>
      <c r="N51" s="34">
        <f t="shared" si="2"/>
        <v>888917</v>
      </c>
    </row>
    <row r="52" spans="1:14" x14ac:dyDescent="0.25">
      <c r="A52" s="27">
        <v>47</v>
      </c>
      <c r="B52" s="27">
        <v>1985</v>
      </c>
      <c r="C52" s="39" t="s">
        <v>56</v>
      </c>
      <c r="D52" s="29"/>
      <c r="E52" s="30">
        <f>'[2]App.2-B_FA Contin CGAAP 2011'!H52</f>
        <v>0</v>
      </c>
      <c r="F52" s="30"/>
      <c r="G52" s="30"/>
      <c r="H52" s="31">
        <f t="shared" si="0"/>
        <v>0</v>
      </c>
      <c r="I52" s="32"/>
      <c r="J52" s="33">
        <f>'[2]App.2-B_FA Contin CGAAP 2011'!M52</f>
        <v>0</v>
      </c>
      <c r="K52" s="30"/>
      <c r="L52" s="30"/>
      <c r="M52" s="31">
        <f t="shared" si="1"/>
        <v>0</v>
      </c>
      <c r="N52" s="34">
        <f t="shared" si="2"/>
        <v>0</v>
      </c>
    </row>
    <row r="53" spans="1:14" x14ac:dyDescent="0.25">
      <c r="A53" s="27">
        <v>47</v>
      </c>
      <c r="B53" s="27">
        <v>1995</v>
      </c>
      <c r="C53" s="39" t="s">
        <v>57</v>
      </c>
      <c r="D53" s="29"/>
      <c r="E53" s="30">
        <f>'[2]App.2-B_FA Contin CGAAP 2011'!H53</f>
        <v>-7714946</v>
      </c>
      <c r="F53" s="30">
        <v>-1083954</v>
      </c>
      <c r="G53" s="30"/>
      <c r="H53" s="31">
        <f t="shared" si="0"/>
        <v>-8798900</v>
      </c>
      <c r="I53" s="32"/>
      <c r="J53" s="33">
        <f>'[2]App.2-B_FA Contin CGAAP 2011'!M53</f>
        <v>1570218</v>
      </c>
      <c r="K53" s="30">
        <v>225382</v>
      </c>
      <c r="L53" s="30"/>
      <c r="M53" s="31">
        <f t="shared" si="1"/>
        <v>1795600</v>
      </c>
      <c r="N53" s="34">
        <f t="shared" si="2"/>
        <v>-7003300</v>
      </c>
    </row>
    <row r="54" spans="1:14" x14ac:dyDescent="0.25">
      <c r="A54" s="42"/>
      <c r="B54" s="42" t="s">
        <v>58</v>
      </c>
      <c r="C54" s="43"/>
      <c r="D54" s="29"/>
      <c r="E54" s="30">
        <f>'[2]App.2-B_FA Contin CGAAP 2009'!H54</f>
        <v>0</v>
      </c>
      <c r="F54" s="30"/>
      <c r="G54" s="30"/>
      <c r="H54" s="31">
        <f t="shared" si="0"/>
        <v>0</v>
      </c>
      <c r="J54" s="30"/>
      <c r="K54" s="30"/>
      <c r="L54" s="30"/>
      <c r="M54" s="31">
        <f t="shared" si="1"/>
        <v>0</v>
      </c>
      <c r="N54" s="34">
        <f t="shared" si="2"/>
        <v>0</v>
      </c>
    </row>
    <row r="55" spans="1:14" x14ac:dyDescent="0.25">
      <c r="A55" s="42"/>
      <c r="B55" s="42"/>
      <c r="C55" s="43"/>
      <c r="D55" s="29"/>
      <c r="E55" s="30">
        <f>'[2]App.2-B_FA Contin CGAAP 2009'!H55</f>
        <v>0</v>
      </c>
      <c r="F55" s="44"/>
      <c r="G55" s="44"/>
      <c r="H55" s="43"/>
      <c r="J55" s="44"/>
      <c r="K55" s="44"/>
      <c r="L55" s="44"/>
      <c r="M55" s="43"/>
      <c r="N55" s="43"/>
    </row>
    <row r="56" spans="1:14" x14ac:dyDescent="0.25">
      <c r="A56" s="42"/>
      <c r="B56" s="42"/>
      <c r="C56" s="45" t="s">
        <v>59</v>
      </c>
      <c r="D56" s="45"/>
      <c r="E56" s="46">
        <f>SUM(E16:E55)</f>
        <v>52466946</v>
      </c>
      <c r="F56" s="46">
        <f>SUM(F16:F55)</f>
        <v>6010986</v>
      </c>
      <c r="G56" s="46">
        <f>SUM(G16:G55)</f>
        <v>-317646</v>
      </c>
      <c r="H56" s="46">
        <f>SUM(H16:H55)</f>
        <v>58160286</v>
      </c>
      <c r="I56" s="46"/>
      <c r="J56" s="46">
        <f>SUM(J16:J55)</f>
        <v>-27971549</v>
      </c>
      <c r="K56" s="46">
        <f>SUM(K16:K55)</f>
        <v>-1392477.32</v>
      </c>
      <c r="L56" s="46">
        <f>SUM(L16:L55)</f>
        <v>266170</v>
      </c>
      <c r="M56" s="46">
        <f>SUM(M16:M55)</f>
        <v>-29097856.32</v>
      </c>
      <c r="N56" s="46">
        <f>SUM(N16:N55)</f>
        <v>29062429.68</v>
      </c>
    </row>
    <row r="57" spans="1:14" x14ac:dyDescent="0.25">
      <c r="H57" s="47"/>
      <c r="N57" s="48">
        <f>N56+75000</f>
        <v>29137429.68</v>
      </c>
    </row>
    <row r="58" spans="1:14" x14ac:dyDescent="0.25">
      <c r="D58" s="2"/>
      <c r="J58" s="49" t="s">
        <v>60</v>
      </c>
      <c r="K58" s="50"/>
    </row>
    <row r="59" spans="1:14" x14ac:dyDescent="0.25">
      <c r="A59" s="42">
        <v>10</v>
      </c>
      <c r="B59" s="42"/>
      <c r="C59" s="43" t="s">
        <v>61</v>
      </c>
      <c r="D59" s="2"/>
      <c r="J59" s="50" t="s">
        <v>61</v>
      </c>
      <c r="K59" s="50"/>
      <c r="L59" s="51">
        <f>K42</f>
        <v>-159800</v>
      </c>
    </row>
    <row r="60" spans="1:14" x14ac:dyDescent="0.25">
      <c r="A60" s="42">
        <v>8</v>
      </c>
      <c r="B60" s="42"/>
      <c r="C60" s="43" t="s">
        <v>47</v>
      </c>
      <c r="J60" s="49" t="s">
        <v>62</v>
      </c>
      <c r="K60" s="50"/>
      <c r="L60" s="52">
        <v>43000</v>
      </c>
    </row>
    <row r="61" spans="1:14" x14ac:dyDescent="0.25">
      <c r="J61" s="53" t="s">
        <v>63</v>
      </c>
      <c r="L61" s="54">
        <f>K56-L59-L60</f>
        <v>-1275677.32</v>
      </c>
    </row>
    <row r="63" spans="1:14" x14ac:dyDescent="0.25">
      <c r="A63" s="55" t="s">
        <v>64</v>
      </c>
    </row>
    <row r="65" spans="1:14" x14ac:dyDescent="0.25">
      <c r="A65" s="1">
        <v>1</v>
      </c>
      <c r="B65" s="125" t="s">
        <v>65</v>
      </c>
      <c r="C65" s="125"/>
      <c r="D65" s="125"/>
      <c r="E65" s="125"/>
      <c r="F65" s="125"/>
      <c r="G65" s="125"/>
      <c r="H65" s="125"/>
      <c r="I65" s="125"/>
      <c r="J65" s="125"/>
      <c r="K65" s="125"/>
      <c r="L65" s="125"/>
      <c r="M65" s="125"/>
      <c r="N65" s="125"/>
    </row>
    <row r="66" spans="1:14" x14ac:dyDescent="0.25">
      <c r="B66" s="125"/>
      <c r="C66" s="125"/>
      <c r="D66" s="125"/>
      <c r="E66" s="125"/>
      <c r="F66" s="125"/>
      <c r="G66" s="125"/>
      <c r="H66" s="125"/>
      <c r="I66" s="125"/>
      <c r="J66" s="125"/>
      <c r="K66" s="125"/>
      <c r="L66" s="125"/>
      <c r="M66" s="125"/>
      <c r="N66" s="125"/>
    </row>
    <row r="67" spans="1:14" ht="12.75" customHeight="1" x14ac:dyDescent="0.25"/>
    <row r="68" spans="1:14" x14ac:dyDescent="0.25">
      <c r="A68" s="1">
        <v>2</v>
      </c>
      <c r="B68" s="126" t="s">
        <v>66</v>
      </c>
      <c r="C68" s="126"/>
      <c r="D68" s="126"/>
      <c r="E68" s="126"/>
      <c r="F68" s="126"/>
      <c r="G68" s="126"/>
      <c r="H68" s="126"/>
      <c r="I68" s="126"/>
      <c r="J68" s="126"/>
      <c r="K68" s="126"/>
      <c r="L68" s="126"/>
      <c r="M68" s="126"/>
      <c r="N68" s="126"/>
    </row>
    <row r="69" spans="1:14" x14ac:dyDescent="0.25">
      <c r="B69" s="126"/>
      <c r="C69" s="126"/>
      <c r="D69" s="126"/>
      <c r="E69" s="126"/>
      <c r="F69" s="126"/>
      <c r="G69" s="126"/>
      <c r="H69" s="126"/>
      <c r="I69" s="126"/>
      <c r="J69" s="126"/>
      <c r="K69" s="126"/>
      <c r="L69" s="126"/>
      <c r="M69" s="126"/>
      <c r="N69" s="126"/>
    </row>
    <row r="71" spans="1:14" x14ac:dyDescent="0.25">
      <c r="A71" s="1">
        <v>3</v>
      </c>
      <c r="B71" s="120" t="s">
        <v>67</v>
      </c>
      <c r="C71" s="120"/>
      <c r="D71" s="120"/>
      <c r="E71" s="120"/>
      <c r="F71" s="120"/>
      <c r="G71" s="120"/>
      <c r="H71" s="120"/>
      <c r="I71" s="120"/>
      <c r="J71" s="120"/>
      <c r="K71" s="120"/>
      <c r="L71" s="120"/>
      <c r="M71" s="120"/>
      <c r="N71" s="120"/>
    </row>
    <row r="73" spans="1:14" x14ac:dyDescent="0.25">
      <c r="A73" s="1">
        <v>4</v>
      </c>
      <c r="B73" s="56" t="s">
        <v>68</v>
      </c>
    </row>
  </sheetData>
  <mergeCells count="6">
    <mergeCell ref="B71:N71"/>
    <mergeCell ref="A9:N9"/>
    <mergeCell ref="A10:N10"/>
    <mergeCell ref="E14:H14"/>
    <mergeCell ref="B65:N66"/>
    <mergeCell ref="B68:N69"/>
  </mergeCells>
  <printOptions horizontalCentered="1"/>
  <pageMargins left="0.35433070866141736" right="0.35433070866141736" top="0.35433070866141736" bottom="0.31496062992125984" header="0.51181102362204722" footer="0.51181102362204722"/>
  <pageSetup scale="5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N73"/>
  <sheetViews>
    <sheetView showGridLines="0" zoomScale="85" zoomScaleNormal="85" workbookViewId="0">
      <selection activeCell="J33" sqref="J33"/>
    </sheetView>
  </sheetViews>
  <sheetFormatPr defaultRowHeight="13.2" x14ac:dyDescent="0.25"/>
  <cols>
    <col min="1" max="1" width="7.6640625" style="1" customWidth="1"/>
    <col min="2" max="2" width="6.44140625" style="1" customWidth="1"/>
    <col min="3" max="3" width="37.88671875" customWidth="1"/>
    <col min="4" max="4" width="14" customWidth="1"/>
    <col min="5" max="5" width="14.44140625" customWidth="1"/>
    <col min="6" max="6" width="13" customWidth="1"/>
    <col min="7" max="7" width="11.6640625" customWidth="1"/>
    <col min="8" max="8" width="13.5546875" customWidth="1"/>
    <col min="9" max="9" width="1.6640625" style="2" customWidth="1"/>
    <col min="10" max="10" width="14.33203125" customWidth="1"/>
    <col min="11" max="11" width="13.44140625" customWidth="1"/>
    <col min="12" max="12" width="11.88671875" customWidth="1"/>
    <col min="13" max="13" width="14.5546875" bestFit="1" customWidth="1"/>
    <col min="14" max="14" width="14.109375" bestFit="1" customWidth="1"/>
  </cols>
  <sheetData>
    <row r="1" spans="1:14" x14ac:dyDescent="0.25">
      <c r="M1" s="3" t="s">
        <v>0</v>
      </c>
      <c r="N1" s="4"/>
    </row>
    <row r="2" spans="1:14" x14ac:dyDescent="0.25">
      <c r="M2" s="3" t="s">
        <v>1</v>
      </c>
      <c r="N2" s="5">
        <v>1</v>
      </c>
    </row>
    <row r="3" spans="1:14" x14ac:dyDescent="0.25">
      <c r="M3" s="3" t="s">
        <v>2</v>
      </c>
      <c r="N3" s="5">
        <v>1</v>
      </c>
    </row>
    <row r="4" spans="1:14" x14ac:dyDescent="0.25">
      <c r="M4" s="3" t="s">
        <v>3</v>
      </c>
      <c r="N4" s="5">
        <v>1</v>
      </c>
    </row>
    <row r="5" spans="1:14" x14ac:dyDescent="0.25">
      <c r="M5" s="3" t="s">
        <v>4</v>
      </c>
      <c r="N5" s="6">
        <v>2</v>
      </c>
    </row>
    <row r="6" spans="1:14" ht="9" customHeight="1" x14ac:dyDescent="0.25">
      <c r="M6" s="3"/>
      <c r="N6" s="7"/>
    </row>
    <row r="7" spans="1:14" x14ac:dyDescent="0.25">
      <c r="M7" s="3" t="s">
        <v>5</v>
      </c>
      <c r="N7" s="8"/>
    </row>
    <row r="8" spans="1:14" ht="9" customHeight="1" x14ac:dyDescent="0.25">
      <c r="N8" s="9"/>
    </row>
    <row r="9" spans="1:14" ht="20.25" customHeight="1" x14ac:dyDescent="0.25">
      <c r="A9" s="121" t="s">
        <v>6</v>
      </c>
      <c r="B9" s="121"/>
      <c r="C9" s="121"/>
      <c r="D9" s="121"/>
      <c r="E9" s="121"/>
      <c r="F9" s="121"/>
      <c r="G9" s="121"/>
      <c r="H9" s="121"/>
      <c r="I9" s="121"/>
      <c r="J9" s="121"/>
      <c r="K9" s="121"/>
      <c r="L9" s="121"/>
      <c r="M9" s="121"/>
      <c r="N9" s="121"/>
    </row>
    <row r="10" spans="1:14" ht="17.399999999999999" x14ac:dyDescent="0.25">
      <c r="A10" s="121" t="s">
        <v>7</v>
      </c>
      <c r="B10" s="121"/>
      <c r="C10" s="121"/>
      <c r="D10" s="121"/>
      <c r="E10" s="121"/>
      <c r="F10" s="121"/>
      <c r="G10" s="121"/>
      <c r="H10" s="121"/>
      <c r="I10" s="121"/>
      <c r="J10" s="121"/>
      <c r="K10" s="121"/>
      <c r="L10" s="121"/>
      <c r="M10" s="121"/>
      <c r="N10" s="121"/>
    </row>
    <row r="12" spans="1:14" ht="13.8" x14ac:dyDescent="0.25">
      <c r="C12" s="10"/>
      <c r="F12" s="11" t="s">
        <v>8</v>
      </c>
      <c r="G12" s="12">
        <v>2013</v>
      </c>
      <c r="H12" s="13"/>
    </row>
    <row r="14" spans="1:14" x14ac:dyDescent="0.25">
      <c r="D14" s="14"/>
      <c r="E14" s="122" t="s">
        <v>9</v>
      </c>
      <c r="F14" s="123"/>
      <c r="G14" s="123"/>
      <c r="H14" s="124"/>
      <c r="J14" s="15"/>
      <c r="K14" s="16" t="s">
        <v>10</v>
      </c>
      <c r="L14" s="16"/>
      <c r="M14" s="17"/>
      <c r="N14" s="2"/>
    </row>
    <row r="15" spans="1:14" ht="26.4" x14ac:dyDescent="0.25">
      <c r="A15" s="18" t="s">
        <v>11</v>
      </c>
      <c r="B15" s="19" t="s">
        <v>12</v>
      </c>
      <c r="C15" s="20" t="s">
        <v>13</v>
      </c>
      <c r="D15" s="21" t="s">
        <v>14</v>
      </c>
      <c r="E15" s="21" t="s">
        <v>15</v>
      </c>
      <c r="F15" s="22" t="s">
        <v>16</v>
      </c>
      <c r="G15" s="22" t="s">
        <v>17</v>
      </c>
      <c r="H15" s="21" t="s">
        <v>18</v>
      </c>
      <c r="I15" s="23"/>
      <c r="J15" s="24" t="s">
        <v>15</v>
      </c>
      <c r="K15" s="25" t="s">
        <v>16</v>
      </c>
      <c r="L15" s="25" t="s">
        <v>17</v>
      </c>
      <c r="M15" s="26" t="s">
        <v>18</v>
      </c>
      <c r="N15" s="21" t="s">
        <v>19</v>
      </c>
    </row>
    <row r="16" spans="1:14" ht="26.4" x14ac:dyDescent="0.25">
      <c r="A16" s="27">
        <v>12</v>
      </c>
      <c r="B16" s="27">
        <v>1611</v>
      </c>
      <c r="C16" s="28" t="s">
        <v>20</v>
      </c>
      <c r="D16" s="29"/>
      <c r="E16" s="30">
        <f>'App.2-B_FA Contin MIFRS 2012'!H16</f>
        <v>645749</v>
      </c>
      <c r="F16" s="30">
        <v>278500</v>
      </c>
      <c r="G16" s="30"/>
      <c r="H16" s="31">
        <f>E16+F16+G16</f>
        <v>924249</v>
      </c>
      <c r="I16" s="32"/>
      <c r="J16" s="33">
        <f>'App.2-B_FA Contin MIFRS 2012'!M16</f>
        <v>-352902</v>
      </c>
      <c r="K16" s="30">
        <v>-174811</v>
      </c>
      <c r="L16" s="30"/>
      <c r="M16" s="31">
        <f>J16+K16+L16</f>
        <v>-527713</v>
      </c>
      <c r="N16" s="34">
        <f>H16+M16</f>
        <v>396536</v>
      </c>
    </row>
    <row r="17" spans="1:14" ht="26.4" x14ac:dyDescent="0.25">
      <c r="A17" s="27" t="s">
        <v>21</v>
      </c>
      <c r="B17" s="27">
        <v>1612</v>
      </c>
      <c r="C17" s="28" t="s">
        <v>22</v>
      </c>
      <c r="D17" s="29"/>
      <c r="E17" s="30">
        <f>'App.2-B_FA Contin MIFRS 2012'!H17</f>
        <v>0</v>
      </c>
      <c r="F17" s="30"/>
      <c r="G17" s="30"/>
      <c r="H17" s="31">
        <f>E17+F17+G17</f>
        <v>0</v>
      </c>
      <c r="I17" s="32"/>
      <c r="J17" s="33">
        <f>'App.2-B_FA Contin MIFRS 2012'!M17</f>
        <v>0</v>
      </c>
      <c r="K17" s="30"/>
      <c r="L17" s="30"/>
      <c r="M17" s="31">
        <f>J17+K17+L17</f>
        <v>0</v>
      </c>
      <c r="N17" s="34">
        <f>H17+M17</f>
        <v>0</v>
      </c>
    </row>
    <row r="18" spans="1:14" x14ac:dyDescent="0.25">
      <c r="A18" s="35" t="s">
        <v>23</v>
      </c>
      <c r="B18" s="35">
        <v>1805</v>
      </c>
      <c r="C18" s="36" t="s">
        <v>24</v>
      </c>
      <c r="D18" s="29"/>
      <c r="E18" s="30">
        <f>'App.2-B_FA Contin MIFRS 2012'!H18</f>
        <v>738770</v>
      </c>
      <c r="F18" s="30"/>
      <c r="G18" s="30"/>
      <c r="H18" s="31">
        <f>E18+F18+G18</f>
        <v>738770</v>
      </c>
      <c r="I18" s="32"/>
      <c r="J18" s="33">
        <f>'App.2-B_FA Contin MIFRS 2012'!M18</f>
        <v>0</v>
      </c>
      <c r="K18" s="30"/>
      <c r="L18" s="30"/>
      <c r="M18" s="31">
        <f>J18+K18+L18</f>
        <v>0</v>
      </c>
      <c r="N18" s="34">
        <f>H18+M18</f>
        <v>738770</v>
      </c>
    </row>
    <row r="19" spans="1:14" x14ac:dyDescent="0.25">
      <c r="A19" s="37" t="s">
        <v>21</v>
      </c>
      <c r="B19" s="35">
        <v>1806</v>
      </c>
      <c r="C19" s="38" t="s">
        <v>25</v>
      </c>
      <c r="D19" s="29"/>
      <c r="E19" s="30">
        <f>'App.2-B_FA Contin MIFRS 2012'!H19</f>
        <v>982703</v>
      </c>
      <c r="F19" s="30"/>
      <c r="G19" s="30"/>
      <c r="H19" s="31">
        <f>E19+F19+G19</f>
        <v>982703</v>
      </c>
      <c r="I19" s="32"/>
      <c r="J19" s="33">
        <f>'App.2-B_FA Contin MIFRS 2012'!M19</f>
        <v>-572858</v>
      </c>
      <c r="K19" s="30">
        <v>-14575</v>
      </c>
      <c r="L19" s="30"/>
      <c r="M19" s="31">
        <f>J19+K19+L19</f>
        <v>-587433</v>
      </c>
      <c r="N19" s="34">
        <f>H19+M19</f>
        <v>395270</v>
      </c>
    </row>
    <row r="20" spans="1:14" x14ac:dyDescent="0.25">
      <c r="A20" s="27">
        <v>47</v>
      </c>
      <c r="B20" s="27">
        <v>1808</v>
      </c>
      <c r="C20" s="39" t="s">
        <v>26</v>
      </c>
      <c r="D20" s="29"/>
      <c r="E20" s="30">
        <f>'App.2-B_FA Contin MIFRS 2012'!H20</f>
        <v>0</v>
      </c>
      <c r="F20" s="30"/>
      <c r="G20" s="30"/>
      <c r="H20" s="31">
        <f t="shared" ref="H20:H54" si="0">E20+F20+G20</f>
        <v>0</v>
      </c>
      <c r="I20" s="32"/>
      <c r="J20" s="33">
        <f>'App.2-B_FA Contin MIFRS 2012'!M20</f>
        <v>0</v>
      </c>
      <c r="K20" s="30"/>
      <c r="L20" s="30"/>
      <c r="M20" s="31">
        <f t="shared" ref="M20:M54" si="1">J20+K20+L20</f>
        <v>0</v>
      </c>
      <c r="N20" s="34">
        <f t="shared" ref="N20:N54" si="2">H20+M20</f>
        <v>0</v>
      </c>
    </row>
    <row r="21" spans="1:14" x14ac:dyDescent="0.25">
      <c r="A21" s="27">
        <v>13</v>
      </c>
      <c r="B21" s="27">
        <v>1810</v>
      </c>
      <c r="C21" s="39" t="s">
        <v>27</v>
      </c>
      <c r="D21" s="29"/>
      <c r="E21" s="30">
        <f>'App.2-B_FA Contin MIFRS 2012'!H21</f>
        <v>86252</v>
      </c>
      <c r="F21" s="30"/>
      <c r="G21" s="30"/>
      <c r="H21" s="31">
        <f t="shared" si="0"/>
        <v>86252</v>
      </c>
      <c r="I21" s="32"/>
      <c r="J21" s="33">
        <f>'App.2-B_FA Contin MIFRS 2012'!M21</f>
        <v>-37812</v>
      </c>
      <c r="K21" s="30">
        <v>-3312</v>
      </c>
      <c r="L21" s="30"/>
      <c r="M21" s="31">
        <f t="shared" si="1"/>
        <v>-41124</v>
      </c>
      <c r="N21" s="34">
        <f t="shared" si="2"/>
        <v>45128</v>
      </c>
    </row>
    <row r="22" spans="1:14" x14ac:dyDescent="0.25">
      <c r="A22" s="27">
        <v>47</v>
      </c>
      <c r="B22" s="27">
        <v>1815</v>
      </c>
      <c r="C22" s="39" t="s">
        <v>28</v>
      </c>
      <c r="D22" s="29"/>
      <c r="E22" s="30">
        <f>'App.2-B_FA Contin MIFRS 2012'!H22</f>
        <v>0</v>
      </c>
      <c r="F22" s="30"/>
      <c r="G22" s="30"/>
      <c r="H22" s="31">
        <f t="shared" si="0"/>
        <v>0</v>
      </c>
      <c r="I22" s="32"/>
      <c r="J22" s="33">
        <f>'App.2-B_FA Contin MIFRS 2012'!M22</f>
        <v>0</v>
      </c>
      <c r="K22" s="30"/>
      <c r="L22" s="30"/>
      <c r="M22" s="31">
        <f t="shared" si="1"/>
        <v>0</v>
      </c>
      <c r="N22" s="34">
        <f t="shared" si="2"/>
        <v>0</v>
      </c>
    </row>
    <row r="23" spans="1:14" x14ac:dyDescent="0.25">
      <c r="A23" s="27">
        <v>47</v>
      </c>
      <c r="B23" s="27">
        <v>1820</v>
      </c>
      <c r="C23" s="28" t="s">
        <v>29</v>
      </c>
      <c r="D23" s="29"/>
      <c r="E23" s="30">
        <f>'App.2-B_FA Contin MIFRS 2012'!H23</f>
        <v>4394009</v>
      </c>
      <c r="F23" s="30">
        <v>194422</v>
      </c>
      <c r="G23" s="30"/>
      <c r="H23" s="31">
        <f t="shared" si="0"/>
        <v>4588431</v>
      </c>
      <c r="I23" s="32"/>
      <c r="J23" s="33">
        <f>'App.2-B_FA Contin MIFRS 2012'!M23</f>
        <v>-2413754</v>
      </c>
      <c r="K23" s="30">
        <v>-93752</v>
      </c>
      <c r="L23" s="30"/>
      <c r="M23" s="31">
        <f t="shared" si="1"/>
        <v>-2507506</v>
      </c>
      <c r="N23" s="34">
        <f t="shared" si="2"/>
        <v>2080925</v>
      </c>
    </row>
    <row r="24" spans="1:14" x14ac:dyDescent="0.25">
      <c r="A24" s="27">
        <v>47</v>
      </c>
      <c r="B24" s="27">
        <v>1825</v>
      </c>
      <c r="C24" s="39" t="s">
        <v>30</v>
      </c>
      <c r="D24" s="29"/>
      <c r="E24" s="30">
        <f>'App.2-B_FA Contin MIFRS 2012'!H24</f>
        <v>0</v>
      </c>
      <c r="F24" s="30"/>
      <c r="G24" s="30"/>
      <c r="H24" s="31">
        <f t="shared" si="0"/>
        <v>0</v>
      </c>
      <c r="I24" s="32"/>
      <c r="J24" s="33">
        <f>'App.2-B_FA Contin MIFRS 2012'!M24</f>
        <v>0</v>
      </c>
      <c r="K24" s="30"/>
      <c r="L24" s="30"/>
      <c r="M24" s="31">
        <f t="shared" si="1"/>
        <v>0</v>
      </c>
      <c r="N24" s="34">
        <f t="shared" si="2"/>
        <v>0</v>
      </c>
    </row>
    <row r="25" spans="1:14" x14ac:dyDescent="0.25">
      <c r="A25" s="27">
        <v>47</v>
      </c>
      <c r="B25" s="27">
        <v>1830</v>
      </c>
      <c r="C25" s="39" t="s">
        <v>31</v>
      </c>
      <c r="D25" s="29"/>
      <c r="E25" s="30">
        <f>'App.2-B_FA Contin MIFRS 2012'!H25</f>
        <v>10149911</v>
      </c>
      <c r="F25" s="30">
        <v>918153</v>
      </c>
      <c r="G25" s="30">
        <v>-105000</v>
      </c>
      <c r="H25" s="31">
        <f t="shared" si="0"/>
        <v>10963064</v>
      </c>
      <c r="I25" s="32"/>
      <c r="J25" s="33">
        <f>'App.2-B_FA Contin MIFRS 2012'!M25</f>
        <v>-4388666</v>
      </c>
      <c r="K25" s="30">
        <v>-210238</v>
      </c>
      <c r="L25" s="30">
        <v>89250</v>
      </c>
      <c r="M25" s="31">
        <f t="shared" si="1"/>
        <v>-4509654</v>
      </c>
      <c r="N25" s="34">
        <f t="shared" si="2"/>
        <v>6453410</v>
      </c>
    </row>
    <row r="26" spans="1:14" x14ac:dyDescent="0.25">
      <c r="A26" s="27">
        <v>47</v>
      </c>
      <c r="B26" s="27">
        <v>1835</v>
      </c>
      <c r="C26" s="39" t="s">
        <v>32</v>
      </c>
      <c r="D26" s="29"/>
      <c r="E26" s="30">
        <f>'App.2-B_FA Contin MIFRS 2012'!H26</f>
        <v>14357195</v>
      </c>
      <c r="F26" s="30">
        <v>1123543</v>
      </c>
      <c r="G26" s="30">
        <v>-157500</v>
      </c>
      <c r="H26" s="31">
        <f t="shared" si="0"/>
        <v>15323238</v>
      </c>
      <c r="I26" s="32"/>
      <c r="J26" s="33">
        <f>'App.2-B_FA Contin MIFRS 2012'!M26</f>
        <v>-7496859</v>
      </c>
      <c r="K26" s="30">
        <v>-167753</v>
      </c>
      <c r="L26" s="30">
        <v>133875</v>
      </c>
      <c r="M26" s="31">
        <f t="shared" si="1"/>
        <v>-7530737</v>
      </c>
      <c r="N26" s="34">
        <f t="shared" si="2"/>
        <v>7792501</v>
      </c>
    </row>
    <row r="27" spans="1:14" x14ac:dyDescent="0.25">
      <c r="A27" s="27">
        <v>47</v>
      </c>
      <c r="B27" s="27">
        <v>1840</v>
      </c>
      <c r="C27" s="39" t="s">
        <v>33</v>
      </c>
      <c r="D27" s="29"/>
      <c r="E27" s="30">
        <f>'App.2-B_FA Contin MIFRS 2012'!H27</f>
        <v>2072771</v>
      </c>
      <c r="F27" s="30">
        <v>38205</v>
      </c>
      <c r="G27" s="30"/>
      <c r="H27" s="31">
        <f t="shared" si="0"/>
        <v>2110976</v>
      </c>
      <c r="I27" s="32"/>
      <c r="J27" s="33">
        <f>'App.2-B_FA Contin MIFRS 2012'!M27</f>
        <v>-536511</v>
      </c>
      <c r="K27" s="30">
        <v>-49686</v>
      </c>
      <c r="L27" s="30"/>
      <c r="M27" s="31">
        <f t="shared" si="1"/>
        <v>-586197</v>
      </c>
      <c r="N27" s="34">
        <f t="shared" si="2"/>
        <v>1524779</v>
      </c>
    </row>
    <row r="28" spans="1:14" x14ac:dyDescent="0.25">
      <c r="A28" s="27">
        <v>47</v>
      </c>
      <c r="B28" s="27">
        <v>1845</v>
      </c>
      <c r="C28" s="39" t="s">
        <v>34</v>
      </c>
      <c r="D28" s="29"/>
      <c r="E28" s="30">
        <f>'App.2-B_FA Contin MIFRS 2012'!H28</f>
        <v>12125856</v>
      </c>
      <c r="F28" s="30">
        <v>157573</v>
      </c>
      <c r="G28" s="30">
        <v>-52500</v>
      </c>
      <c r="H28" s="31">
        <f t="shared" si="0"/>
        <v>12230929</v>
      </c>
      <c r="I28" s="32"/>
      <c r="J28" s="33">
        <f>'App.2-B_FA Contin MIFRS 2012'!M28</f>
        <v>-4612609</v>
      </c>
      <c r="K28" s="30">
        <v>-323746</v>
      </c>
      <c r="L28" s="30">
        <v>44625</v>
      </c>
      <c r="M28" s="31">
        <f t="shared" si="1"/>
        <v>-4891730</v>
      </c>
      <c r="N28" s="34">
        <f t="shared" si="2"/>
        <v>7339199</v>
      </c>
    </row>
    <row r="29" spans="1:14" x14ac:dyDescent="0.25">
      <c r="A29" s="27">
        <v>47</v>
      </c>
      <c r="B29" s="27">
        <v>1850</v>
      </c>
      <c r="C29" s="39" t="s">
        <v>35</v>
      </c>
      <c r="D29" s="29"/>
      <c r="E29" s="30">
        <f>'App.2-B_FA Contin MIFRS 2012'!H29</f>
        <v>9137896</v>
      </c>
      <c r="F29" s="117">
        <v>649500</v>
      </c>
      <c r="G29" s="30">
        <v>-10500</v>
      </c>
      <c r="H29" s="31">
        <f t="shared" si="0"/>
        <v>9776896</v>
      </c>
      <c r="I29" s="32"/>
      <c r="J29" s="33">
        <f>'App.2-B_FA Contin MIFRS 2012'!M29</f>
        <v>-5786090</v>
      </c>
      <c r="K29" s="30">
        <f>-38983-182594</f>
        <v>-221577</v>
      </c>
      <c r="L29" s="30">
        <v>8925</v>
      </c>
      <c r="M29" s="31">
        <f t="shared" si="1"/>
        <v>-5998742</v>
      </c>
      <c r="N29" s="34">
        <f t="shared" si="2"/>
        <v>3778154</v>
      </c>
    </row>
    <row r="30" spans="1:14" x14ac:dyDescent="0.25">
      <c r="A30" s="27">
        <v>47</v>
      </c>
      <c r="B30" s="27">
        <v>1855</v>
      </c>
      <c r="C30" s="39" t="s">
        <v>36</v>
      </c>
      <c r="D30" s="29"/>
      <c r="E30" s="30">
        <f>'App.2-B_FA Contin MIFRS 2012'!H30</f>
        <v>4224541</v>
      </c>
      <c r="F30" s="30">
        <v>216912</v>
      </c>
      <c r="G30" s="30"/>
      <c r="H30" s="31">
        <f t="shared" si="0"/>
        <v>4441453</v>
      </c>
      <c r="I30" s="32"/>
      <c r="J30" s="33">
        <f>'App.2-B_FA Contin MIFRS 2012'!M30</f>
        <v>-1836931</v>
      </c>
      <c r="K30" s="30">
        <f>-17945-66049</f>
        <v>-83994</v>
      </c>
      <c r="L30" s="30"/>
      <c r="M30" s="31">
        <f t="shared" si="1"/>
        <v>-1920925</v>
      </c>
      <c r="N30" s="34">
        <f t="shared" si="2"/>
        <v>2520528</v>
      </c>
    </row>
    <row r="31" spans="1:14" x14ac:dyDescent="0.25">
      <c r="A31" s="27">
        <v>47</v>
      </c>
      <c r="B31" s="27">
        <v>1860</v>
      </c>
      <c r="C31" s="39" t="s">
        <v>37</v>
      </c>
      <c r="D31" s="29"/>
      <c r="E31" s="30">
        <f>'App.2-B_FA Contin MIFRS 2012'!H31</f>
        <v>287258</v>
      </c>
      <c r="F31" s="30"/>
      <c r="G31" s="30"/>
      <c r="H31" s="31">
        <f t="shared" si="0"/>
        <v>287258</v>
      </c>
      <c r="I31" s="32"/>
      <c r="J31" s="33">
        <f>'App.2-B_FA Contin MIFRS 2012'!M31</f>
        <v>-78526.320000000007</v>
      </c>
      <c r="K31" s="30">
        <v>-11490</v>
      </c>
      <c r="L31" s="30"/>
      <c r="M31" s="31">
        <f t="shared" si="1"/>
        <v>-90016.320000000007</v>
      </c>
      <c r="N31" s="34">
        <f t="shared" si="2"/>
        <v>197241.68</v>
      </c>
    </row>
    <row r="32" spans="1:14" x14ac:dyDescent="0.25">
      <c r="A32" s="35">
        <v>47</v>
      </c>
      <c r="B32" s="35">
        <v>1860</v>
      </c>
      <c r="C32" s="36" t="s">
        <v>38</v>
      </c>
      <c r="D32" s="29"/>
      <c r="E32" s="119">
        <v>2657255</v>
      </c>
      <c r="F32" s="30">
        <v>116170</v>
      </c>
      <c r="G32" s="30"/>
      <c r="H32" s="31">
        <f t="shared" si="0"/>
        <v>2773425</v>
      </c>
      <c r="I32" s="32"/>
      <c r="J32" s="33">
        <v>327368</v>
      </c>
      <c r="K32" s="30">
        <f>-164458-K31</f>
        <v>-152968</v>
      </c>
      <c r="L32" s="30"/>
      <c r="M32" s="31">
        <f t="shared" si="1"/>
        <v>174400</v>
      </c>
      <c r="N32" s="34">
        <f t="shared" si="2"/>
        <v>2947825</v>
      </c>
    </row>
    <row r="33" spans="1:14" x14ac:dyDescent="0.25">
      <c r="A33" s="35">
        <v>47</v>
      </c>
      <c r="B33" s="35">
        <v>1875</v>
      </c>
      <c r="C33" s="38" t="s">
        <v>39</v>
      </c>
      <c r="D33" s="29"/>
      <c r="E33" s="30">
        <f>'App.2-B_FA Contin MIFRS 2012'!H33</f>
        <v>0</v>
      </c>
      <c r="F33" s="30"/>
      <c r="G33" s="30"/>
      <c r="H33" s="31">
        <f t="shared" si="0"/>
        <v>0</v>
      </c>
      <c r="I33" s="32"/>
      <c r="J33" s="33">
        <f>'App.2-B_FA Contin MIFRS 2012'!M33</f>
        <v>0</v>
      </c>
      <c r="K33" s="30"/>
      <c r="L33" s="30"/>
      <c r="M33" s="31">
        <f t="shared" si="1"/>
        <v>0</v>
      </c>
      <c r="N33" s="34">
        <f t="shared" si="2"/>
        <v>0</v>
      </c>
    </row>
    <row r="34" spans="1:14" x14ac:dyDescent="0.25">
      <c r="A34" s="35" t="s">
        <v>23</v>
      </c>
      <c r="B34" s="35">
        <v>1905</v>
      </c>
      <c r="C34" s="36" t="s">
        <v>24</v>
      </c>
      <c r="D34" s="29"/>
      <c r="E34" s="30">
        <f>'App.2-B_FA Contin MIFRS 2012'!H34</f>
        <v>201049</v>
      </c>
      <c r="F34" s="30"/>
      <c r="G34" s="30"/>
      <c r="H34" s="31">
        <f t="shared" si="0"/>
        <v>201049</v>
      </c>
      <c r="I34" s="32"/>
      <c r="J34" s="33">
        <f>'App.2-B_FA Contin MIFRS 2012'!M34</f>
        <v>0</v>
      </c>
      <c r="K34" s="30"/>
      <c r="L34" s="30"/>
      <c r="M34" s="31">
        <f t="shared" si="1"/>
        <v>0</v>
      </c>
      <c r="N34" s="34">
        <f t="shared" si="2"/>
        <v>201049</v>
      </c>
    </row>
    <row r="35" spans="1:14" x14ac:dyDescent="0.25">
      <c r="A35" s="27">
        <v>47</v>
      </c>
      <c r="B35" s="27">
        <v>1908</v>
      </c>
      <c r="C35" s="39" t="s">
        <v>40</v>
      </c>
      <c r="D35" s="29"/>
      <c r="E35" s="30">
        <f>'App.2-B_FA Contin MIFRS 2012'!H35</f>
        <v>2764631</v>
      </c>
      <c r="F35" s="30">
        <v>5127500</v>
      </c>
      <c r="G35" s="30"/>
      <c r="H35" s="31">
        <f t="shared" si="0"/>
        <v>7892131</v>
      </c>
      <c r="I35" s="32"/>
      <c r="J35" s="33">
        <f>'App.2-B_FA Contin MIFRS 2012'!M35</f>
        <v>-302778</v>
      </c>
      <c r="K35" s="30">
        <v>-100391</v>
      </c>
      <c r="L35" s="30"/>
      <c r="M35" s="31">
        <f t="shared" si="1"/>
        <v>-403169</v>
      </c>
      <c r="N35" s="34">
        <f t="shared" si="2"/>
        <v>7488962</v>
      </c>
    </row>
    <row r="36" spans="1:14" x14ac:dyDescent="0.25">
      <c r="A36" s="27">
        <v>13</v>
      </c>
      <c r="B36" s="27">
        <v>1910</v>
      </c>
      <c r="C36" s="39" t="s">
        <v>27</v>
      </c>
      <c r="D36" s="29"/>
      <c r="E36" s="30">
        <f>'App.2-B_FA Contin MIFRS 2012'!H36</f>
        <v>0</v>
      </c>
      <c r="F36" s="30"/>
      <c r="G36" s="30"/>
      <c r="H36" s="31">
        <f t="shared" si="0"/>
        <v>0</v>
      </c>
      <c r="I36" s="32"/>
      <c r="J36" s="33">
        <f>'App.2-B_FA Contin MIFRS 2012'!M36</f>
        <v>0</v>
      </c>
      <c r="K36" s="30"/>
      <c r="L36" s="30"/>
      <c r="M36" s="31">
        <f t="shared" si="1"/>
        <v>0</v>
      </c>
      <c r="N36" s="34">
        <f t="shared" si="2"/>
        <v>0</v>
      </c>
    </row>
    <row r="37" spans="1:14" x14ac:dyDescent="0.25">
      <c r="A37" s="27">
        <v>8</v>
      </c>
      <c r="B37" s="27">
        <v>1915</v>
      </c>
      <c r="C37" s="39" t="s">
        <v>41</v>
      </c>
      <c r="D37" s="29"/>
      <c r="E37" s="30">
        <f>'App.2-B_FA Contin MIFRS 2012'!H37</f>
        <v>334155</v>
      </c>
      <c r="F37" s="30">
        <v>35000</v>
      </c>
      <c r="G37" s="30"/>
      <c r="H37" s="31">
        <f t="shared" si="0"/>
        <v>369155</v>
      </c>
      <c r="I37" s="32"/>
      <c r="J37" s="33">
        <f>'App.2-B_FA Contin MIFRS 2012'!M37</f>
        <v>-245184</v>
      </c>
      <c r="K37" s="30">
        <v>-15561</v>
      </c>
      <c r="L37" s="30"/>
      <c r="M37" s="31">
        <f t="shared" si="1"/>
        <v>-260745</v>
      </c>
      <c r="N37" s="34">
        <f t="shared" si="2"/>
        <v>108410</v>
      </c>
    </row>
    <row r="38" spans="1:14" x14ac:dyDescent="0.25">
      <c r="A38" s="27">
        <v>8</v>
      </c>
      <c r="B38" s="27">
        <v>1915</v>
      </c>
      <c r="C38" s="39" t="s">
        <v>42</v>
      </c>
      <c r="D38" s="29"/>
      <c r="E38" s="30">
        <f>'App.2-B_FA Contin MIFRS 2012'!H38</f>
        <v>0</v>
      </c>
      <c r="F38" s="30"/>
      <c r="G38" s="30"/>
      <c r="H38" s="31">
        <f t="shared" si="0"/>
        <v>0</v>
      </c>
      <c r="I38" s="32"/>
      <c r="J38" s="33">
        <f>'App.2-B_FA Contin MIFRS 2012'!M38</f>
        <v>0</v>
      </c>
      <c r="K38" s="30"/>
      <c r="L38" s="30"/>
      <c r="M38" s="31">
        <f t="shared" si="1"/>
        <v>0</v>
      </c>
      <c r="N38" s="34">
        <f t="shared" si="2"/>
        <v>0</v>
      </c>
    </row>
    <row r="39" spans="1:14" x14ac:dyDescent="0.25">
      <c r="A39" s="27">
        <v>10</v>
      </c>
      <c r="B39" s="27">
        <v>1920</v>
      </c>
      <c r="C39" s="39" t="s">
        <v>43</v>
      </c>
      <c r="D39" s="29"/>
      <c r="E39" s="30">
        <f>'App.2-B_FA Contin MIFRS 2012'!H39</f>
        <v>637806</v>
      </c>
      <c r="F39" s="30">
        <v>128000</v>
      </c>
      <c r="G39" s="30"/>
      <c r="H39" s="31">
        <f t="shared" si="0"/>
        <v>765806</v>
      </c>
      <c r="I39" s="32"/>
      <c r="J39" s="33">
        <f>'App.2-B_FA Contin MIFRS 2012'!M39</f>
        <v>-462746</v>
      </c>
      <c r="K39" s="30">
        <v>-75182</v>
      </c>
      <c r="L39" s="30"/>
      <c r="M39" s="31">
        <f t="shared" si="1"/>
        <v>-537928</v>
      </c>
      <c r="N39" s="34">
        <f t="shared" si="2"/>
        <v>227878</v>
      </c>
    </row>
    <row r="40" spans="1:14" ht="26.4" x14ac:dyDescent="0.25">
      <c r="A40" s="27">
        <v>45</v>
      </c>
      <c r="B40" s="40">
        <v>1920</v>
      </c>
      <c r="C40" s="28" t="s">
        <v>44</v>
      </c>
      <c r="D40" s="29"/>
      <c r="E40" s="30">
        <f>'App.2-B_FA Contin MIFRS 2012'!H40</f>
        <v>0</v>
      </c>
      <c r="F40" s="30"/>
      <c r="G40" s="30"/>
      <c r="H40" s="31">
        <f t="shared" si="0"/>
        <v>0</v>
      </c>
      <c r="I40" s="32"/>
      <c r="J40" s="33">
        <f>'App.2-B_FA Contin MIFRS 2012'!M40</f>
        <v>0</v>
      </c>
      <c r="K40" s="30"/>
      <c r="L40" s="30"/>
      <c r="M40" s="31">
        <f t="shared" si="1"/>
        <v>0</v>
      </c>
      <c r="N40" s="34">
        <f t="shared" si="2"/>
        <v>0</v>
      </c>
    </row>
    <row r="41" spans="1:14" ht="26.4" x14ac:dyDescent="0.25">
      <c r="A41" s="27">
        <v>45.1</v>
      </c>
      <c r="B41" s="40">
        <v>1920</v>
      </c>
      <c r="C41" s="28" t="s">
        <v>45</v>
      </c>
      <c r="D41" s="29"/>
      <c r="E41" s="30">
        <f>'App.2-B_FA Contin MIFRS 2012'!H41</f>
        <v>0</v>
      </c>
      <c r="F41" s="30"/>
      <c r="G41" s="30"/>
      <c r="H41" s="31">
        <f t="shared" si="0"/>
        <v>0</v>
      </c>
      <c r="I41" s="32"/>
      <c r="J41" s="33">
        <f>'App.2-B_FA Contin MIFRS 2012'!M41</f>
        <v>0</v>
      </c>
      <c r="K41" s="30"/>
      <c r="L41" s="30"/>
      <c r="M41" s="31">
        <f t="shared" si="1"/>
        <v>0</v>
      </c>
      <c r="N41" s="34">
        <f t="shared" si="2"/>
        <v>0</v>
      </c>
    </row>
    <row r="42" spans="1:14" x14ac:dyDescent="0.25">
      <c r="A42" s="27">
        <v>10</v>
      </c>
      <c r="B42" s="27">
        <v>1930</v>
      </c>
      <c r="C42" s="39" t="s">
        <v>46</v>
      </c>
      <c r="D42" s="29"/>
      <c r="E42" s="118">
        <v>955000</v>
      </c>
      <c r="F42" s="30">
        <v>110000</v>
      </c>
      <c r="G42" s="30"/>
      <c r="H42" s="31">
        <f t="shared" si="0"/>
        <v>1065000</v>
      </c>
      <c r="I42" s="32"/>
      <c r="J42" s="33">
        <f>'App.2-B_FA Contin MIFRS 2012'!M42</f>
        <v>-619934</v>
      </c>
      <c r="K42" s="30">
        <v>-170800</v>
      </c>
      <c r="L42" s="30"/>
      <c r="M42" s="31">
        <f t="shared" si="1"/>
        <v>-790734</v>
      </c>
      <c r="N42" s="34">
        <f t="shared" si="2"/>
        <v>274266</v>
      </c>
    </row>
    <row r="43" spans="1:14" x14ac:dyDescent="0.25">
      <c r="A43" s="27">
        <v>8</v>
      </c>
      <c r="B43" s="27">
        <v>1935</v>
      </c>
      <c r="C43" s="39" t="s">
        <v>47</v>
      </c>
      <c r="D43" s="29"/>
      <c r="E43" s="30">
        <f>'App.2-B_FA Contin MIFRS 2012'!H43</f>
        <v>35824</v>
      </c>
      <c r="F43" s="30">
        <v>4200</v>
      </c>
      <c r="G43" s="30"/>
      <c r="H43" s="31">
        <f t="shared" si="0"/>
        <v>40024</v>
      </c>
      <c r="I43" s="32"/>
      <c r="J43" s="33">
        <f>'App.2-B_FA Contin MIFRS 2012'!M43</f>
        <v>-20126</v>
      </c>
      <c r="K43" s="30">
        <v>-2364</v>
      </c>
      <c r="L43" s="30"/>
      <c r="M43" s="31">
        <f t="shared" si="1"/>
        <v>-22490</v>
      </c>
      <c r="N43" s="34">
        <f t="shared" si="2"/>
        <v>17534</v>
      </c>
    </row>
    <row r="44" spans="1:14" x14ac:dyDescent="0.25">
      <c r="A44" s="27">
        <v>8</v>
      </c>
      <c r="B44" s="27">
        <v>1940</v>
      </c>
      <c r="C44" s="39" t="s">
        <v>48</v>
      </c>
      <c r="D44" s="29"/>
      <c r="E44" s="30">
        <f>'App.2-B_FA Contin MIFRS 2012'!H44</f>
        <v>514684</v>
      </c>
      <c r="F44" s="30">
        <v>20000</v>
      </c>
      <c r="G44" s="30"/>
      <c r="H44" s="31">
        <f t="shared" si="0"/>
        <v>534684</v>
      </c>
      <c r="I44" s="32"/>
      <c r="J44" s="33">
        <f>'App.2-B_FA Contin MIFRS 2012'!M44</f>
        <v>-220349</v>
      </c>
      <c r="K44" s="30">
        <v>-34462</v>
      </c>
      <c r="L44" s="30"/>
      <c r="M44" s="31">
        <f t="shared" si="1"/>
        <v>-254811</v>
      </c>
      <c r="N44" s="34">
        <f t="shared" si="2"/>
        <v>279873</v>
      </c>
    </row>
    <row r="45" spans="1:14" x14ac:dyDescent="0.25">
      <c r="A45" s="27">
        <v>8</v>
      </c>
      <c r="B45" s="27">
        <v>1945</v>
      </c>
      <c r="C45" s="39" t="s">
        <v>49</v>
      </c>
      <c r="D45" s="29"/>
      <c r="E45" s="30">
        <f>'App.2-B_FA Contin MIFRS 2012'!H45</f>
        <v>41497</v>
      </c>
      <c r="F45" s="30">
        <v>19000</v>
      </c>
      <c r="G45" s="30"/>
      <c r="H45" s="31">
        <f t="shared" si="0"/>
        <v>60497</v>
      </c>
      <c r="I45" s="32"/>
      <c r="J45" s="33">
        <f>'App.2-B_FA Contin MIFRS 2012'!M45</f>
        <v>-16857</v>
      </c>
      <c r="K45" s="30">
        <v>-4006</v>
      </c>
      <c r="L45" s="30"/>
      <c r="M45" s="31">
        <f t="shared" si="1"/>
        <v>-20863</v>
      </c>
      <c r="N45" s="34">
        <f t="shared" si="2"/>
        <v>39634</v>
      </c>
    </row>
    <row r="46" spans="1:14" x14ac:dyDescent="0.25">
      <c r="A46" s="27">
        <v>8</v>
      </c>
      <c r="B46" s="27">
        <v>1950</v>
      </c>
      <c r="C46" s="39" t="s">
        <v>50</v>
      </c>
      <c r="D46" s="29"/>
      <c r="E46" s="30">
        <f>'App.2-B_FA Contin MIFRS 2012'!H46</f>
        <v>0</v>
      </c>
      <c r="F46" s="30"/>
      <c r="G46" s="30"/>
      <c r="H46" s="31">
        <f t="shared" si="0"/>
        <v>0</v>
      </c>
      <c r="I46" s="32"/>
      <c r="J46" s="33">
        <f>'App.2-B_FA Contin MIFRS 2012'!M46</f>
        <v>0</v>
      </c>
      <c r="K46" s="30"/>
      <c r="L46" s="30"/>
      <c r="M46" s="31">
        <f t="shared" si="1"/>
        <v>0</v>
      </c>
      <c r="N46" s="34">
        <f t="shared" si="2"/>
        <v>0</v>
      </c>
    </row>
    <row r="47" spans="1:14" x14ac:dyDescent="0.25">
      <c r="A47" s="27">
        <v>8</v>
      </c>
      <c r="B47" s="27">
        <v>1955</v>
      </c>
      <c r="C47" s="39" t="s">
        <v>51</v>
      </c>
      <c r="D47" s="29"/>
      <c r="E47" s="30">
        <f>'App.2-B_FA Contin MIFRS 2012'!H47</f>
        <v>0</v>
      </c>
      <c r="F47" s="30"/>
      <c r="G47" s="30"/>
      <c r="H47" s="31">
        <f t="shared" si="0"/>
        <v>0</v>
      </c>
      <c r="I47" s="32"/>
      <c r="J47" s="33">
        <f>'App.2-B_FA Contin MIFRS 2012'!M47</f>
        <v>0</v>
      </c>
      <c r="K47" s="30"/>
      <c r="L47" s="30"/>
      <c r="M47" s="31">
        <f t="shared" si="1"/>
        <v>0</v>
      </c>
      <c r="N47" s="34">
        <f t="shared" si="2"/>
        <v>0</v>
      </c>
    </row>
    <row r="48" spans="1:14" x14ac:dyDescent="0.25">
      <c r="A48" s="37">
        <v>8</v>
      </c>
      <c r="B48" s="37">
        <v>1955</v>
      </c>
      <c r="C48" s="38" t="s">
        <v>52</v>
      </c>
      <c r="D48" s="29"/>
      <c r="E48" s="30">
        <f>'App.2-B_FA Contin MIFRS 2012'!H48</f>
        <v>0</v>
      </c>
      <c r="F48" s="30"/>
      <c r="G48" s="30"/>
      <c r="H48" s="31">
        <f t="shared" si="0"/>
        <v>0</v>
      </c>
      <c r="I48" s="32"/>
      <c r="J48" s="33">
        <f>'App.2-B_FA Contin MIFRS 2012'!M48</f>
        <v>0</v>
      </c>
      <c r="K48" s="30"/>
      <c r="L48" s="30"/>
      <c r="M48" s="31">
        <f t="shared" si="1"/>
        <v>0</v>
      </c>
      <c r="N48" s="34">
        <f t="shared" si="2"/>
        <v>0</v>
      </c>
    </row>
    <row r="49" spans="1:14" x14ac:dyDescent="0.25">
      <c r="A49" s="40">
        <v>8</v>
      </c>
      <c r="B49" s="40">
        <v>1960</v>
      </c>
      <c r="C49" s="28" t="s">
        <v>53</v>
      </c>
      <c r="D49" s="29"/>
      <c r="E49" s="30">
        <f>'App.2-B_FA Contin MIFRS 2012'!H49</f>
        <v>0</v>
      </c>
      <c r="F49" s="30"/>
      <c r="G49" s="30"/>
      <c r="H49" s="31">
        <f t="shared" si="0"/>
        <v>0</v>
      </c>
      <c r="I49" s="32"/>
      <c r="J49" s="33">
        <f>'App.2-B_FA Contin MIFRS 2012'!M49</f>
        <v>0</v>
      </c>
      <c r="K49" s="30"/>
      <c r="L49" s="30"/>
      <c r="M49" s="31">
        <f t="shared" si="1"/>
        <v>0</v>
      </c>
      <c r="N49" s="34">
        <f t="shared" si="2"/>
        <v>0</v>
      </c>
    </row>
    <row r="50" spans="1:14" x14ac:dyDescent="0.25">
      <c r="A50" s="27">
        <v>47</v>
      </c>
      <c r="B50" s="27">
        <v>1975</v>
      </c>
      <c r="C50" s="39" t="s">
        <v>54</v>
      </c>
      <c r="D50" s="29"/>
      <c r="E50" s="30">
        <f>'App.2-B_FA Contin MIFRS 2012'!H50</f>
        <v>0</v>
      </c>
      <c r="F50" s="30"/>
      <c r="G50" s="30"/>
      <c r="H50" s="31">
        <f t="shared" si="0"/>
        <v>0</v>
      </c>
      <c r="I50" s="32"/>
      <c r="J50" s="33">
        <f>'App.2-B_FA Contin MIFRS 2012'!M50</f>
        <v>0</v>
      </c>
      <c r="K50" s="30"/>
      <c r="L50" s="30"/>
      <c r="M50" s="31">
        <f t="shared" si="1"/>
        <v>0</v>
      </c>
      <c r="N50" s="34">
        <f t="shared" si="2"/>
        <v>0</v>
      </c>
    </row>
    <row r="51" spans="1:14" x14ac:dyDescent="0.25">
      <c r="A51" s="27">
        <v>47</v>
      </c>
      <c r="B51" s="27">
        <v>1980</v>
      </c>
      <c r="C51" s="39" t="s">
        <v>55</v>
      </c>
      <c r="D51" s="41"/>
      <c r="E51" s="30">
        <f>'App.2-B_FA Contin MIFRS 2012'!H51</f>
        <v>1775243</v>
      </c>
      <c r="F51" s="30">
        <v>266697</v>
      </c>
      <c r="G51" s="30"/>
      <c r="H51" s="31">
        <f t="shared" si="0"/>
        <v>2041940</v>
      </c>
      <c r="I51" s="32"/>
      <c r="J51" s="33">
        <f>'App.2-B_FA Contin MIFRS 2012'!M51</f>
        <v>-886326</v>
      </c>
      <c r="K51" s="30">
        <v>-118418</v>
      </c>
      <c r="L51" s="30"/>
      <c r="M51" s="31">
        <f t="shared" si="1"/>
        <v>-1004744</v>
      </c>
      <c r="N51" s="34">
        <f t="shared" si="2"/>
        <v>1037196</v>
      </c>
    </row>
    <row r="52" spans="1:14" x14ac:dyDescent="0.25">
      <c r="A52" s="27">
        <v>47</v>
      </c>
      <c r="B52" s="27">
        <v>1985</v>
      </c>
      <c r="C52" s="39" t="s">
        <v>56</v>
      </c>
      <c r="D52" s="29"/>
      <c r="E52" s="30">
        <f>'App.2-B_FA Contin MIFRS 2012'!H52</f>
        <v>0</v>
      </c>
      <c r="F52" s="30"/>
      <c r="G52" s="30"/>
      <c r="H52" s="31">
        <f t="shared" si="0"/>
        <v>0</v>
      </c>
      <c r="I52" s="32"/>
      <c r="J52" s="33">
        <f>'App.2-B_FA Contin MIFRS 2012'!M52</f>
        <v>0</v>
      </c>
      <c r="K52" s="30"/>
      <c r="L52" s="30"/>
      <c r="M52" s="31">
        <f t="shared" si="1"/>
        <v>0</v>
      </c>
      <c r="N52" s="34">
        <f t="shared" si="2"/>
        <v>0</v>
      </c>
    </row>
    <row r="53" spans="1:14" x14ac:dyDescent="0.25">
      <c r="A53" s="27">
        <v>47</v>
      </c>
      <c r="B53" s="27">
        <v>1995</v>
      </c>
      <c r="C53" s="39" t="s">
        <v>57</v>
      </c>
      <c r="D53" s="29"/>
      <c r="E53" s="30">
        <f>'App.2-B_FA Contin MIFRS 2012'!H53</f>
        <v>-8798900</v>
      </c>
      <c r="F53" s="30">
        <v>-382523</v>
      </c>
      <c r="G53" s="30"/>
      <c r="H53" s="31">
        <f t="shared" si="0"/>
        <v>-9181423</v>
      </c>
      <c r="I53" s="32"/>
      <c r="J53" s="33">
        <f>'App.2-B_FA Contin MIFRS 2012'!M53</f>
        <v>1795600</v>
      </c>
      <c r="K53" s="30">
        <v>246332</v>
      </c>
      <c r="L53" s="30"/>
      <c r="M53" s="31">
        <f t="shared" si="1"/>
        <v>2041932</v>
      </c>
      <c r="N53" s="34">
        <f t="shared" si="2"/>
        <v>-7139491</v>
      </c>
    </row>
    <row r="54" spans="1:14" x14ac:dyDescent="0.25">
      <c r="A54" s="42"/>
      <c r="B54" s="42" t="s">
        <v>58</v>
      </c>
      <c r="C54" s="43"/>
      <c r="D54" s="29"/>
      <c r="E54" s="30">
        <f>'[2]App.2-B_FA Contin CGAAP 2009'!H54</f>
        <v>0</v>
      </c>
      <c r="F54" s="30"/>
      <c r="G54" s="30"/>
      <c r="H54" s="31">
        <f t="shared" si="0"/>
        <v>0</v>
      </c>
      <c r="J54" s="30"/>
      <c r="K54" s="30"/>
      <c r="L54" s="30"/>
      <c r="M54" s="31">
        <f t="shared" si="1"/>
        <v>0</v>
      </c>
      <c r="N54" s="34">
        <f t="shared" si="2"/>
        <v>0</v>
      </c>
    </row>
    <row r="55" spans="1:14" x14ac:dyDescent="0.25">
      <c r="A55" s="42"/>
      <c r="B55" s="42"/>
      <c r="C55" s="43"/>
      <c r="D55" s="29"/>
      <c r="E55" s="30">
        <f>'[2]App.2-B_FA Contin CGAAP 2009'!H55</f>
        <v>0</v>
      </c>
      <c r="F55" s="44"/>
      <c r="G55" s="44"/>
      <c r="H55" s="43"/>
      <c r="J55" s="44"/>
      <c r="K55" s="44"/>
      <c r="L55" s="44"/>
      <c r="M55" s="43"/>
      <c r="N55" s="43"/>
    </row>
    <row r="56" spans="1:14" x14ac:dyDescent="0.25">
      <c r="A56" s="42"/>
      <c r="B56" s="42"/>
      <c r="C56" s="45" t="s">
        <v>59</v>
      </c>
      <c r="D56" s="45"/>
      <c r="E56" s="46">
        <f>SUM(E16:E55)</f>
        <v>60321155</v>
      </c>
      <c r="F56" s="46">
        <f t="shared" ref="F56:H56" si="3">SUM(F16:F55)</f>
        <v>9020852</v>
      </c>
      <c r="G56" s="46">
        <f t="shared" si="3"/>
        <v>-325500</v>
      </c>
      <c r="H56" s="46">
        <f t="shared" si="3"/>
        <v>69016507</v>
      </c>
      <c r="I56" s="46"/>
      <c r="J56" s="46">
        <f>SUM(J16:J55)</f>
        <v>-28764850.32</v>
      </c>
      <c r="K56" s="46">
        <f>SUM(K16:K55)</f>
        <v>-1782754</v>
      </c>
      <c r="L56" s="46">
        <f t="shared" ref="L56:N56" si="4">SUM(L16:L55)</f>
        <v>276675</v>
      </c>
      <c r="M56" s="46">
        <f t="shared" si="4"/>
        <v>-30270929.32</v>
      </c>
      <c r="N56" s="46">
        <f t="shared" si="4"/>
        <v>38745577.68</v>
      </c>
    </row>
    <row r="57" spans="1:14" x14ac:dyDescent="0.25">
      <c r="H57" s="47"/>
      <c r="N57" s="48">
        <f>N56+75000</f>
        <v>38820577.68</v>
      </c>
    </row>
    <row r="58" spans="1:14" x14ac:dyDescent="0.25">
      <c r="D58" s="2"/>
      <c r="J58" s="49" t="s">
        <v>60</v>
      </c>
      <c r="K58" s="50"/>
    </row>
    <row r="59" spans="1:14" x14ac:dyDescent="0.25">
      <c r="A59" s="42">
        <v>10</v>
      </c>
      <c r="B59" s="42"/>
      <c r="C59" s="43" t="s">
        <v>61</v>
      </c>
      <c r="D59" s="2"/>
      <c r="J59" s="50" t="s">
        <v>61</v>
      </c>
      <c r="K59" s="50"/>
      <c r="L59" s="51">
        <f>K42</f>
        <v>-170800</v>
      </c>
    </row>
    <row r="60" spans="1:14" x14ac:dyDescent="0.25">
      <c r="A60" s="42">
        <v>8</v>
      </c>
      <c r="B60" s="42"/>
      <c r="C60" s="43" t="s">
        <v>47</v>
      </c>
      <c r="J60" s="49" t="s">
        <v>62</v>
      </c>
      <c r="K60" s="50"/>
      <c r="L60" s="52"/>
    </row>
    <row r="61" spans="1:14" x14ac:dyDescent="0.25">
      <c r="J61" s="53" t="s">
        <v>63</v>
      </c>
      <c r="L61" s="54">
        <f>K56-L59-L60</f>
        <v>-1611954</v>
      </c>
    </row>
    <row r="63" spans="1:14" x14ac:dyDescent="0.25">
      <c r="A63" s="55" t="s">
        <v>64</v>
      </c>
    </row>
    <row r="65" spans="1:14" x14ac:dyDescent="0.25">
      <c r="A65" s="1">
        <v>1</v>
      </c>
      <c r="B65" s="125" t="s">
        <v>65</v>
      </c>
      <c r="C65" s="125"/>
      <c r="D65" s="125"/>
      <c r="E65" s="125"/>
      <c r="F65" s="125"/>
      <c r="G65" s="125"/>
      <c r="H65" s="125"/>
      <c r="I65" s="125"/>
      <c r="J65" s="125"/>
      <c r="K65" s="125"/>
      <c r="L65" s="125"/>
      <c r="M65" s="125"/>
      <c r="N65" s="125"/>
    </row>
    <row r="66" spans="1:14" x14ac:dyDescent="0.25">
      <c r="B66" s="125"/>
      <c r="C66" s="125"/>
      <c r="D66" s="125"/>
      <c r="E66" s="125"/>
      <c r="F66" s="125"/>
      <c r="G66" s="125"/>
      <c r="H66" s="125"/>
      <c r="I66" s="125"/>
      <c r="J66" s="125"/>
      <c r="K66" s="125"/>
      <c r="L66" s="125"/>
      <c r="M66" s="125"/>
      <c r="N66" s="125"/>
    </row>
    <row r="67" spans="1:14" ht="12.75" customHeight="1" x14ac:dyDescent="0.25"/>
    <row r="68" spans="1:14" x14ac:dyDescent="0.25">
      <c r="A68" s="1">
        <v>2</v>
      </c>
      <c r="B68" s="126" t="s">
        <v>66</v>
      </c>
      <c r="C68" s="126"/>
      <c r="D68" s="126"/>
      <c r="E68" s="126"/>
      <c r="F68" s="126"/>
      <c r="G68" s="126"/>
      <c r="H68" s="126"/>
      <c r="I68" s="126"/>
      <c r="J68" s="126"/>
      <c r="K68" s="126"/>
      <c r="L68" s="126"/>
      <c r="M68" s="126"/>
      <c r="N68" s="126"/>
    </row>
    <row r="69" spans="1:14" x14ac:dyDescent="0.25">
      <c r="B69" s="126"/>
      <c r="C69" s="126"/>
      <c r="D69" s="126"/>
      <c r="E69" s="126"/>
      <c r="F69" s="126"/>
      <c r="G69" s="126"/>
      <c r="H69" s="126"/>
      <c r="I69" s="126"/>
      <c r="J69" s="126"/>
      <c r="K69" s="126"/>
      <c r="L69" s="126"/>
      <c r="M69" s="126"/>
      <c r="N69" s="126"/>
    </row>
    <row r="71" spans="1:14" x14ac:dyDescent="0.25">
      <c r="A71" s="1">
        <v>3</v>
      </c>
      <c r="B71" s="120" t="s">
        <v>67</v>
      </c>
      <c r="C71" s="120"/>
      <c r="D71" s="120"/>
      <c r="E71" s="120"/>
      <c r="F71" s="120"/>
      <c r="G71" s="120"/>
      <c r="H71" s="120"/>
      <c r="I71" s="120"/>
      <c r="J71" s="120"/>
      <c r="K71" s="120"/>
      <c r="L71" s="120"/>
      <c r="M71" s="120"/>
      <c r="N71" s="120"/>
    </row>
    <row r="73" spans="1:14" x14ac:dyDescent="0.25">
      <c r="A73" s="1">
        <v>4</v>
      </c>
      <c r="B73" s="56" t="s">
        <v>68</v>
      </c>
    </row>
  </sheetData>
  <mergeCells count="6">
    <mergeCell ref="B71:N71"/>
    <mergeCell ref="A9:N9"/>
    <mergeCell ref="A10:N10"/>
    <mergeCell ref="E14:H14"/>
    <mergeCell ref="B65:N66"/>
    <mergeCell ref="B68:N69"/>
  </mergeCells>
  <printOptions horizontalCentered="1"/>
  <pageMargins left="0.35433070866141736" right="0.35433070866141736" top="0.35433070866141736" bottom="0.31496062992125984" header="0.51181102362204722" footer="0.51181102362204722"/>
  <pageSetup scale="57"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L78"/>
  <sheetViews>
    <sheetView showGridLines="0" topLeftCell="A13" zoomScaleNormal="100" workbookViewId="0">
      <selection activeCell="J16" sqref="J16"/>
    </sheetView>
  </sheetViews>
  <sheetFormatPr defaultRowHeight="13.2" x14ac:dyDescent="0.25"/>
  <cols>
    <col min="1" max="1" width="9.109375" style="57"/>
    <col min="2" max="2" width="40.33203125" style="58" bestFit="1" customWidth="1"/>
    <col min="3" max="3" width="12.33203125" style="58" bestFit="1" customWidth="1"/>
    <col min="4" max="4" width="10.109375" style="58" customWidth="1"/>
    <col min="5" max="5" width="12.33203125" style="58" customWidth="1"/>
    <col min="6" max="7" width="15.6640625" style="58" customWidth="1"/>
    <col min="8" max="8" width="12.6640625" style="58" customWidth="1"/>
    <col min="9" max="9" width="12.88671875" style="58" customWidth="1"/>
    <col min="10" max="10" width="14.44140625" style="58" customWidth="1"/>
    <col min="11" max="255" width="9.109375" style="58"/>
    <col min="256" max="256" width="2.6640625" style="58" customWidth="1"/>
    <col min="257" max="257" width="9.109375" style="58"/>
    <col min="258" max="258" width="40.33203125" style="58" bestFit="1" customWidth="1"/>
    <col min="259" max="259" width="10" style="58" customWidth="1"/>
    <col min="260" max="260" width="10.109375" style="58" customWidth="1"/>
    <col min="261" max="261" width="12.33203125" style="58" customWidth="1"/>
    <col min="262" max="262" width="15.6640625" style="58" customWidth="1"/>
    <col min="263" max="263" width="12.88671875" style="58" customWidth="1"/>
    <col min="264" max="264" width="12.6640625" style="58" customWidth="1"/>
    <col min="265" max="265" width="12.88671875" style="58" customWidth="1"/>
    <col min="266" max="266" width="14.44140625" style="58" customWidth="1"/>
    <col min="267" max="511" width="9.109375" style="58"/>
    <col min="512" max="512" width="2.6640625" style="58" customWidth="1"/>
    <col min="513" max="513" width="9.109375" style="58"/>
    <col min="514" max="514" width="40.33203125" style="58" bestFit="1" customWidth="1"/>
    <col min="515" max="515" width="10" style="58" customWidth="1"/>
    <col min="516" max="516" width="10.109375" style="58" customWidth="1"/>
    <col min="517" max="517" width="12.33203125" style="58" customWidth="1"/>
    <col min="518" max="518" width="15.6640625" style="58" customWidth="1"/>
    <col min="519" max="519" width="12.88671875" style="58" customWidth="1"/>
    <col min="520" max="520" width="12.6640625" style="58" customWidth="1"/>
    <col min="521" max="521" width="12.88671875" style="58" customWidth="1"/>
    <col min="522" max="522" width="14.44140625" style="58" customWidth="1"/>
    <col min="523" max="767" width="9.109375" style="58"/>
    <col min="768" max="768" width="2.6640625" style="58" customWidth="1"/>
    <col min="769" max="769" width="9.109375" style="58"/>
    <col min="770" max="770" width="40.33203125" style="58" bestFit="1" customWidth="1"/>
    <col min="771" max="771" width="10" style="58" customWidth="1"/>
    <col min="772" max="772" width="10.109375" style="58" customWidth="1"/>
    <col min="773" max="773" width="12.33203125" style="58" customWidth="1"/>
    <col min="774" max="774" width="15.6640625" style="58" customWidth="1"/>
    <col min="775" max="775" width="12.88671875" style="58" customWidth="1"/>
    <col min="776" max="776" width="12.6640625" style="58" customWidth="1"/>
    <col min="777" max="777" width="12.88671875" style="58" customWidth="1"/>
    <col min="778" max="778" width="14.44140625" style="58" customWidth="1"/>
    <col min="779" max="1023" width="9.109375" style="58"/>
    <col min="1024" max="1024" width="2.6640625" style="58" customWidth="1"/>
    <col min="1025" max="1025" width="9.109375" style="58"/>
    <col min="1026" max="1026" width="40.33203125" style="58" bestFit="1" customWidth="1"/>
    <col min="1027" max="1027" width="10" style="58" customWidth="1"/>
    <col min="1028" max="1028" width="10.109375" style="58" customWidth="1"/>
    <col min="1029" max="1029" width="12.33203125" style="58" customWidth="1"/>
    <col min="1030" max="1030" width="15.6640625" style="58" customWidth="1"/>
    <col min="1031" max="1031" width="12.88671875" style="58" customWidth="1"/>
    <col min="1032" max="1032" width="12.6640625" style="58" customWidth="1"/>
    <col min="1033" max="1033" width="12.88671875" style="58" customWidth="1"/>
    <col min="1034" max="1034" width="14.44140625" style="58" customWidth="1"/>
    <col min="1035" max="1279" width="9.109375" style="58"/>
    <col min="1280" max="1280" width="2.6640625" style="58" customWidth="1"/>
    <col min="1281" max="1281" width="9.109375" style="58"/>
    <col min="1282" max="1282" width="40.33203125" style="58" bestFit="1" customWidth="1"/>
    <col min="1283" max="1283" width="10" style="58" customWidth="1"/>
    <col min="1284" max="1284" width="10.109375" style="58" customWidth="1"/>
    <col min="1285" max="1285" width="12.33203125" style="58" customWidth="1"/>
    <col min="1286" max="1286" width="15.6640625" style="58" customWidth="1"/>
    <col min="1287" max="1287" width="12.88671875" style="58" customWidth="1"/>
    <col min="1288" max="1288" width="12.6640625" style="58" customWidth="1"/>
    <col min="1289" max="1289" width="12.88671875" style="58" customWidth="1"/>
    <col min="1290" max="1290" width="14.44140625" style="58" customWidth="1"/>
    <col min="1291" max="1535" width="9.109375" style="58"/>
    <col min="1536" max="1536" width="2.6640625" style="58" customWidth="1"/>
    <col min="1537" max="1537" width="9.109375" style="58"/>
    <col min="1538" max="1538" width="40.33203125" style="58" bestFit="1" customWidth="1"/>
    <col min="1539" max="1539" width="10" style="58" customWidth="1"/>
    <col min="1540" max="1540" width="10.109375" style="58" customWidth="1"/>
    <col min="1541" max="1541" width="12.33203125" style="58" customWidth="1"/>
    <col min="1542" max="1542" width="15.6640625" style="58" customWidth="1"/>
    <col min="1543" max="1543" width="12.88671875" style="58" customWidth="1"/>
    <col min="1544" max="1544" width="12.6640625" style="58" customWidth="1"/>
    <col min="1545" max="1545" width="12.88671875" style="58" customWidth="1"/>
    <col min="1546" max="1546" width="14.44140625" style="58" customWidth="1"/>
    <col min="1547" max="1791" width="9.109375" style="58"/>
    <col min="1792" max="1792" width="2.6640625" style="58" customWidth="1"/>
    <col min="1793" max="1793" width="9.109375" style="58"/>
    <col min="1794" max="1794" width="40.33203125" style="58" bestFit="1" customWidth="1"/>
    <col min="1795" max="1795" width="10" style="58" customWidth="1"/>
    <col min="1796" max="1796" width="10.109375" style="58" customWidth="1"/>
    <col min="1797" max="1797" width="12.33203125" style="58" customWidth="1"/>
    <col min="1798" max="1798" width="15.6640625" style="58" customWidth="1"/>
    <col min="1799" max="1799" width="12.88671875" style="58" customWidth="1"/>
    <col min="1800" max="1800" width="12.6640625" style="58" customWidth="1"/>
    <col min="1801" max="1801" width="12.88671875" style="58" customWidth="1"/>
    <col min="1802" max="1802" width="14.44140625" style="58" customWidth="1"/>
    <col min="1803" max="2047" width="9.109375" style="58"/>
    <col min="2048" max="2048" width="2.6640625" style="58" customWidth="1"/>
    <col min="2049" max="2049" width="9.109375" style="58"/>
    <col min="2050" max="2050" width="40.33203125" style="58" bestFit="1" customWidth="1"/>
    <col min="2051" max="2051" width="10" style="58" customWidth="1"/>
    <col min="2052" max="2052" width="10.109375" style="58" customWidth="1"/>
    <col min="2053" max="2053" width="12.33203125" style="58" customWidth="1"/>
    <col min="2054" max="2054" width="15.6640625" style="58" customWidth="1"/>
    <col min="2055" max="2055" width="12.88671875" style="58" customWidth="1"/>
    <col min="2056" max="2056" width="12.6640625" style="58" customWidth="1"/>
    <col min="2057" max="2057" width="12.88671875" style="58" customWidth="1"/>
    <col min="2058" max="2058" width="14.44140625" style="58" customWidth="1"/>
    <col min="2059" max="2303" width="9.109375" style="58"/>
    <col min="2304" max="2304" width="2.6640625" style="58" customWidth="1"/>
    <col min="2305" max="2305" width="9.109375" style="58"/>
    <col min="2306" max="2306" width="40.33203125" style="58" bestFit="1" customWidth="1"/>
    <col min="2307" max="2307" width="10" style="58" customWidth="1"/>
    <col min="2308" max="2308" width="10.109375" style="58" customWidth="1"/>
    <col min="2309" max="2309" width="12.33203125" style="58" customWidth="1"/>
    <col min="2310" max="2310" width="15.6640625" style="58" customWidth="1"/>
    <col min="2311" max="2311" width="12.88671875" style="58" customWidth="1"/>
    <col min="2312" max="2312" width="12.6640625" style="58" customWidth="1"/>
    <col min="2313" max="2313" width="12.88671875" style="58" customWidth="1"/>
    <col min="2314" max="2314" width="14.44140625" style="58" customWidth="1"/>
    <col min="2315" max="2559" width="9.109375" style="58"/>
    <col min="2560" max="2560" width="2.6640625" style="58" customWidth="1"/>
    <col min="2561" max="2561" width="9.109375" style="58"/>
    <col min="2562" max="2562" width="40.33203125" style="58" bestFit="1" customWidth="1"/>
    <col min="2563" max="2563" width="10" style="58" customWidth="1"/>
    <col min="2564" max="2564" width="10.109375" style="58" customWidth="1"/>
    <col min="2565" max="2565" width="12.33203125" style="58" customWidth="1"/>
    <col min="2566" max="2566" width="15.6640625" style="58" customWidth="1"/>
    <col min="2567" max="2567" width="12.88671875" style="58" customWidth="1"/>
    <col min="2568" max="2568" width="12.6640625" style="58" customWidth="1"/>
    <col min="2569" max="2569" width="12.88671875" style="58" customWidth="1"/>
    <col min="2570" max="2570" width="14.44140625" style="58" customWidth="1"/>
    <col min="2571" max="2815" width="9.109375" style="58"/>
    <col min="2816" max="2816" width="2.6640625" style="58" customWidth="1"/>
    <col min="2817" max="2817" width="9.109375" style="58"/>
    <col min="2818" max="2818" width="40.33203125" style="58" bestFit="1" customWidth="1"/>
    <col min="2819" max="2819" width="10" style="58" customWidth="1"/>
    <col min="2820" max="2820" width="10.109375" style="58" customWidth="1"/>
    <col min="2821" max="2821" width="12.33203125" style="58" customWidth="1"/>
    <col min="2822" max="2822" width="15.6640625" style="58" customWidth="1"/>
    <col min="2823" max="2823" width="12.88671875" style="58" customWidth="1"/>
    <col min="2824" max="2824" width="12.6640625" style="58" customWidth="1"/>
    <col min="2825" max="2825" width="12.88671875" style="58" customWidth="1"/>
    <col min="2826" max="2826" width="14.44140625" style="58" customWidth="1"/>
    <col min="2827" max="3071" width="9.109375" style="58"/>
    <col min="3072" max="3072" width="2.6640625" style="58" customWidth="1"/>
    <col min="3073" max="3073" width="9.109375" style="58"/>
    <col min="3074" max="3074" width="40.33203125" style="58" bestFit="1" customWidth="1"/>
    <col min="3075" max="3075" width="10" style="58" customWidth="1"/>
    <col min="3076" max="3076" width="10.109375" style="58" customWidth="1"/>
    <col min="3077" max="3077" width="12.33203125" style="58" customWidth="1"/>
    <col min="3078" max="3078" width="15.6640625" style="58" customWidth="1"/>
    <col min="3079" max="3079" width="12.88671875" style="58" customWidth="1"/>
    <col min="3080" max="3080" width="12.6640625" style="58" customWidth="1"/>
    <col min="3081" max="3081" width="12.88671875" style="58" customWidth="1"/>
    <col min="3082" max="3082" width="14.44140625" style="58" customWidth="1"/>
    <col min="3083" max="3327" width="9.109375" style="58"/>
    <col min="3328" max="3328" width="2.6640625" style="58" customWidth="1"/>
    <col min="3329" max="3329" width="9.109375" style="58"/>
    <col min="3330" max="3330" width="40.33203125" style="58" bestFit="1" customWidth="1"/>
    <col min="3331" max="3331" width="10" style="58" customWidth="1"/>
    <col min="3332" max="3332" width="10.109375" style="58" customWidth="1"/>
    <col min="3333" max="3333" width="12.33203125" style="58" customWidth="1"/>
    <col min="3334" max="3334" width="15.6640625" style="58" customWidth="1"/>
    <col min="3335" max="3335" width="12.88671875" style="58" customWidth="1"/>
    <col min="3336" max="3336" width="12.6640625" style="58" customWidth="1"/>
    <col min="3337" max="3337" width="12.88671875" style="58" customWidth="1"/>
    <col min="3338" max="3338" width="14.44140625" style="58" customWidth="1"/>
    <col min="3339" max="3583" width="9.109375" style="58"/>
    <col min="3584" max="3584" width="2.6640625" style="58" customWidth="1"/>
    <col min="3585" max="3585" width="9.109375" style="58"/>
    <col min="3586" max="3586" width="40.33203125" style="58" bestFit="1" customWidth="1"/>
    <col min="3587" max="3587" width="10" style="58" customWidth="1"/>
    <col min="3588" max="3588" width="10.109375" style="58" customWidth="1"/>
    <col min="3589" max="3589" width="12.33203125" style="58" customWidth="1"/>
    <col min="3590" max="3590" width="15.6640625" style="58" customWidth="1"/>
    <col min="3591" max="3591" width="12.88671875" style="58" customWidth="1"/>
    <col min="3592" max="3592" width="12.6640625" style="58" customWidth="1"/>
    <col min="3593" max="3593" width="12.88671875" style="58" customWidth="1"/>
    <col min="3594" max="3594" width="14.44140625" style="58" customWidth="1"/>
    <col min="3595" max="3839" width="9.109375" style="58"/>
    <col min="3840" max="3840" width="2.6640625" style="58" customWidth="1"/>
    <col min="3841" max="3841" width="9.109375" style="58"/>
    <col min="3842" max="3842" width="40.33203125" style="58" bestFit="1" customWidth="1"/>
    <col min="3843" max="3843" width="10" style="58" customWidth="1"/>
    <col min="3844" max="3844" width="10.109375" style="58" customWidth="1"/>
    <col min="3845" max="3845" width="12.33203125" style="58" customWidth="1"/>
    <col min="3846" max="3846" width="15.6640625" style="58" customWidth="1"/>
    <col min="3847" max="3847" width="12.88671875" style="58" customWidth="1"/>
    <col min="3848" max="3848" width="12.6640625" style="58" customWidth="1"/>
    <col min="3849" max="3849" width="12.88671875" style="58" customWidth="1"/>
    <col min="3850" max="3850" width="14.44140625" style="58" customWidth="1"/>
    <col min="3851" max="4095" width="9.109375" style="58"/>
    <col min="4096" max="4096" width="2.6640625" style="58" customWidth="1"/>
    <col min="4097" max="4097" width="9.109375" style="58"/>
    <col min="4098" max="4098" width="40.33203125" style="58" bestFit="1" customWidth="1"/>
    <col min="4099" max="4099" width="10" style="58" customWidth="1"/>
    <col min="4100" max="4100" width="10.109375" style="58" customWidth="1"/>
    <col min="4101" max="4101" width="12.33203125" style="58" customWidth="1"/>
    <col min="4102" max="4102" width="15.6640625" style="58" customWidth="1"/>
    <col min="4103" max="4103" width="12.88671875" style="58" customWidth="1"/>
    <col min="4104" max="4104" width="12.6640625" style="58" customWidth="1"/>
    <col min="4105" max="4105" width="12.88671875" style="58" customWidth="1"/>
    <col min="4106" max="4106" width="14.44140625" style="58" customWidth="1"/>
    <col min="4107" max="4351" width="9.109375" style="58"/>
    <col min="4352" max="4352" width="2.6640625" style="58" customWidth="1"/>
    <col min="4353" max="4353" width="9.109375" style="58"/>
    <col min="4354" max="4354" width="40.33203125" style="58" bestFit="1" customWidth="1"/>
    <col min="4355" max="4355" width="10" style="58" customWidth="1"/>
    <col min="4356" max="4356" width="10.109375" style="58" customWidth="1"/>
    <col min="4357" max="4357" width="12.33203125" style="58" customWidth="1"/>
    <col min="4358" max="4358" width="15.6640625" style="58" customWidth="1"/>
    <col min="4359" max="4359" width="12.88671875" style="58" customWidth="1"/>
    <col min="4360" max="4360" width="12.6640625" style="58" customWidth="1"/>
    <col min="4361" max="4361" width="12.88671875" style="58" customWidth="1"/>
    <col min="4362" max="4362" width="14.44140625" style="58" customWidth="1"/>
    <col min="4363" max="4607" width="9.109375" style="58"/>
    <col min="4608" max="4608" width="2.6640625" style="58" customWidth="1"/>
    <col min="4609" max="4609" width="9.109375" style="58"/>
    <col min="4610" max="4610" width="40.33203125" style="58" bestFit="1" customWidth="1"/>
    <col min="4611" max="4611" width="10" style="58" customWidth="1"/>
    <col min="4612" max="4612" width="10.109375" style="58" customWidth="1"/>
    <col min="4613" max="4613" width="12.33203125" style="58" customWidth="1"/>
    <col min="4614" max="4614" width="15.6640625" style="58" customWidth="1"/>
    <col min="4615" max="4615" width="12.88671875" style="58" customWidth="1"/>
    <col min="4616" max="4616" width="12.6640625" style="58" customWidth="1"/>
    <col min="4617" max="4617" width="12.88671875" style="58" customWidth="1"/>
    <col min="4618" max="4618" width="14.44140625" style="58" customWidth="1"/>
    <col min="4619" max="4863" width="9.109375" style="58"/>
    <col min="4864" max="4864" width="2.6640625" style="58" customWidth="1"/>
    <col min="4865" max="4865" width="9.109375" style="58"/>
    <col min="4866" max="4866" width="40.33203125" style="58" bestFit="1" customWidth="1"/>
    <col min="4867" max="4867" width="10" style="58" customWidth="1"/>
    <col min="4868" max="4868" width="10.109375" style="58" customWidth="1"/>
    <col min="4869" max="4869" width="12.33203125" style="58" customWidth="1"/>
    <col min="4870" max="4870" width="15.6640625" style="58" customWidth="1"/>
    <col min="4871" max="4871" width="12.88671875" style="58" customWidth="1"/>
    <col min="4872" max="4872" width="12.6640625" style="58" customWidth="1"/>
    <col min="4873" max="4873" width="12.88671875" style="58" customWidth="1"/>
    <col min="4874" max="4874" width="14.44140625" style="58" customWidth="1"/>
    <col min="4875" max="5119" width="9.109375" style="58"/>
    <col min="5120" max="5120" width="2.6640625" style="58" customWidth="1"/>
    <col min="5121" max="5121" width="9.109375" style="58"/>
    <col min="5122" max="5122" width="40.33203125" style="58" bestFit="1" customWidth="1"/>
    <col min="5123" max="5123" width="10" style="58" customWidth="1"/>
    <col min="5124" max="5124" width="10.109375" style="58" customWidth="1"/>
    <col min="5125" max="5125" width="12.33203125" style="58" customWidth="1"/>
    <col min="5126" max="5126" width="15.6640625" style="58" customWidth="1"/>
    <col min="5127" max="5127" width="12.88671875" style="58" customWidth="1"/>
    <col min="5128" max="5128" width="12.6640625" style="58" customWidth="1"/>
    <col min="5129" max="5129" width="12.88671875" style="58" customWidth="1"/>
    <col min="5130" max="5130" width="14.44140625" style="58" customWidth="1"/>
    <col min="5131" max="5375" width="9.109375" style="58"/>
    <col min="5376" max="5376" width="2.6640625" style="58" customWidth="1"/>
    <col min="5377" max="5377" width="9.109375" style="58"/>
    <col min="5378" max="5378" width="40.33203125" style="58" bestFit="1" customWidth="1"/>
    <col min="5379" max="5379" width="10" style="58" customWidth="1"/>
    <col min="5380" max="5380" width="10.109375" style="58" customWidth="1"/>
    <col min="5381" max="5381" width="12.33203125" style="58" customWidth="1"/>
    <col min="5382" max="5382" width="15.6640625" style="58" customWidth="1"/>
    <col min="5383" max="5383" width="12.88671875" style="58" customWidth="1"/>
    <col min="5384" max="5384" width="12.6640625" style="58" customWidth="1"/>
    <col min="5385" max="5385" width="12.88671875" style="58" customWidth="1"/>
    <col min="5386" max="5386" width="14.44140625" style="58" customWidth="1"/>
    <col min="5387" max="5631" width="9.109375" style="58"/>
    <col min="5632" max="5632" width="2.6640625" style="58" customWidth="1"/>
    <col min="5633" max="5633" width="9.109375" style="58"/>
    <col min="5634" max="5634" width="40.33203125" style="58" bestFit="1" customWidth="1"/>
    <col min="5635" max="5635" width="10" style="58" customWidth="1"/>
    <col min="5636" max="5636" width="10.109375" style="58" customWidth="1"/>
    <col min="5637" max="5637" width="12.33203125" style="58" customWidth="1"/>
    <col min="5638" max="5638" width="15.6640625" style="58" customWidth="1"/>
    <col min="5639" max="5639" width="12.88671875" style="58" customWidth="1"/>
    <col min="5640" max="5640" width="12.6640625" style="58" customWidth="1"/>
    <col min="5641" max="5641" width="12.88671875" style="58" customWidth="1"/>
    <col min="5642" max="5642" width="14.44140625" style="58" customWidth="1"/>
    <col min="5643" max="5887" width="9.109375" style="58"/>
    <col min="5888" max="5888" width="2.6640625" style="58" customWidth="1"/>
    <col min="5889" max="5889" width="9.109375" style="58"/>
    <col min="5890" max="5890" width="40.33203125" style="58" bestFit="1" customWidth="1"/>
    <col min="5891" max="5891" width="10" style="58" customWidth="1"/>
    <col min="5892" max="5892" width="10.109375" style="58" customWidth="1"/>
    <col min="5893" max="5893" width="12.33203125" style="58" customWidth="1"/>
    <col min="5894" max="5894" width="15.6640625" style="58" customWidth="1"/>
    <col min="5895" max="5895" width="12.88671875" style="58" customWidth="1"/>
    <col min="5896" max="5896" width="12.6640625" style="58" customWidth="1"/>
    <col min="5897" max="5897" width="12.88671875" style="58" customWidth="1"/>
    <col min="5898" max="5898" width="14.44140625" style="58" customWidth="1"/>
    <col min="5899" max="6143" width="9.109375" style="58"/>
    <col min="6144" max="6144" width="2.6640625" style="58" customWidth="1"/>
    <col min="6145" max="6145" width="9.109375" style="58"/>
    <col min="6146" max="6146" width="40.33203125" style="58" bestFit="1" customWidth="1"/>
    <col min="6147" max="6147" width="10" style="58" customWidth="1"/>
    <col min="6148" max="6148" width="10.109375" style="58" customWidth="1"/>
    <col min="6149" max="6149" width="12.33203125" style="58" customWidth="1"/>
    <col min="6150" max="6150" width="15.6640625" style="58" customWidth="1"/>
    <col min="6151" max="6151" width="12.88671875" style="58" customWidth="1"/>
    <col min="6152" max="6152" width="12.6640625" style="58" customWidth="1"/>
    <col min="6153" max="6153" width="12.88671875" style="58" customWidth="1"/>
    <col min="6154" max="6154" width="14.44140625" style="58" customWidth="1"/>
    <col min="6155" max="6399" width="9.109375" style="58"/>
    <col min="6400" max="6400" width="2.6640625" style="58" customWidth="1"/>
    <col min="6401" max="6401" width="9.109375" style="58"/>
    <col min="6402" max="6402" width="40.33203125" style="58" bestFit="1" customWidth="1"/>
    <col min="6403" max="6403" width="10" style="58" customWidth="1"/>
    <col min="6404" max="6404" width="10.109375" style="58" customWidth="1"/>
    <col min="6405" max="6405" width="12.33203125" style="58" customWidth="1"/>
    <col min="6406" max="6406" width="15.6640625" style="58" customWidth="1"/>
    <col min="6407" max="6407" width="12.88671875" style="58" customWidth="1"/>
    <col min="6408" max="6408" width="12.6640625" style="58" customWidth="1"/>
    <col min="6409" max="6409" width="12.88671875" style="58" customWidth="1"/>
    <col min="6410" max="6410" width="14.44140625" style="58" customWidth="1"/>
    <col min="6411" max="6655" width="9.109375" style="58"/>
    <col min="6656" max="6656" width="2.6640625" style="58" customWidth="1"/>
    <col min="6657" max="6657" width="9.109375" style="58"/>
    <col min="6658" max="6658" width="40.33203125" style="58" bestFit="1" customWidth="1"/>
    <col min="6659" max="6659" width="10" style="58" customWidth="1"/>
    <col min="6660" max="6660" width="10.109375" style="58" customWidth="1"/>
    <col min="6661" max="6661" width="12.33203125" style="58" customWidth="1"/>
    <col min="6662" max="6662" width="15.6640625" style="58" customWidth="1"/>
    <col min="6663" max="6663" width="12.88671875" style="58" customWidth="1"/>
    <col min="6664" max="6664" width="12.6640625" style="58" customWidth="1"/>
    <col min="6665" max="6665" width="12.88671875" style="58" customWidth="1"/>
    <col min="6666" max="6666" width="14.44140625" style="58" customWidth="1"/>
    <col min="6667" max="6911" width="9.109375" style="58"/>
    <col min="6912" max="6912" width="2.6640625" style="58" customWidth="1"/>
    <col min="6913" max="6913" width="9.109375" style="58"/>
    <col min="6914" max="6914" width="40.33203125" style="58" bestFit="1" customWidth="1"/>
    <col min="6915" max="6915" width="10" style="58" customWidth="1"/>
    <col min="6916" max="6916" width="10.109375" style="58" customWidth="1"/>
    <col min="6917" max="6917" width="12.33203125" style="58" customWidth="1"/>
    <col min="6918" max="6918" width="15.6640625" style="58" customWidth="1"/>
    <col min="6919" max="6919" width="12.88671875" style="58" customWidth="1"/>
    <col min="6920" max="6920" width="12.6640625" style="58" customWidth="1"/>
    <col min="6921" max="6921" width="12.88671875" style="58" customWidth="1"/>
    <col min="6922" max="6922" width="14.44140625" style="58" customWidth="1"/>
    <col min="6923" max="7167" width="9.109375" style="58"/>
    <col min="7168" max="7168" width="2.6640625" style="58" customWidth="1"/>
    <col min="7169" max="7169" width="9.109375" style="58"/>
    <col min="7170" max="7170" width="40.33203125" style="58" bestFit="1" customWidth="1"/>
    <col min="7171" max="7171" width="10" style="58" customWidth="1"/>
    <col min="7172" max="7172" width="10.109375" style="58" customWidth="1"/>
    <col min="7173" max="7173" width="12.33203125" style="58" customWidth="1"/>
    <col min="7174" max="7174" width="15.6640625" style="58" customWidth="1"/>
    <col min="7175" max="7175" width="12.88671875" style="58" customWidth="1"/>
    <col min="7176" max="7176" width="12.6640625" style="58" customWidth="1"/>
    <col min="7177" max="7177" width="12.88671875" style="58" customWidth="1"/>
    <col min="7178" max="7178" width="14.44140625" style="58" customWidth="1"/>
    <col min="7179" max="7423" width="9.109375" style="58"/>
    <col min="7424" max="7424" width="2.6640625" style="58" customWidth="1"/>
    <col min="7425" max="7425" width="9.109375" style="58"/>
    <col min="7426" max="7426" width="40.33203125" style="58" bestFit="1" customWidth="1"/>
    <col min="7427" max="7427" width="10" style="58" customWidth="1"/>
    <col min="7428" max="7428" width="10.109375" style="58" customWidth="1"/>
    <col min="7429" max="7429" width="12.33203125" style="58" customWidth="1"/>
    <col min="7430" max="7430" width="15.6640625" style="58" customWidth="1"/>
    <col min="7431" max="7431" width="12.88671875" style="58" customWidth="1"/>
    <col min="7432" max="7432" width="12.6640625" style="58" customWidth="1"/>
    <col min="7433" max="7433" width="12.88671875" style="58" customWidth="1"/>
    <col min="7434" max="7434" width="14.44140625" style="58" customWidth="1"/>
    <col min="7435" max="7679" width="9.109375" style="58"/>
    <col min="7680" max="7680" width="2.6640625" style="58" customWidth="1"/>
    <col min="7681" max="7681" width="9.109375" style="58"/>
    <col min="7682" max="7682" width="40.33203125" style="58" bestFit="1" customWidth="1"/>
    <col min="7683" max="7683" width="10" style="58" customWidth="1"/>
    <col min="7684" max="7684" width="10.109375" style="58" customWidth="1"/>
    <col min="7685" max="7685" width="12.33203125" style="58" customWidth="1"/>
    <col min="7686" max="7686" width="15.6640625" style="58" customWidth="1"/>
    <col min="7687" max="7687" width="12.88671875" style="58" customWidth="1"/>
    <col min="7688" max="7688" width="12.6640625" style="58" customWidth="1"/>
    <col min="7689" max="7689" width="12.88671875" style="58" customWidth="1"/>
    <col min="7690" max="7690" width="14.44140625" style="58" customWidth="1"/>
    <col min="7691" max="7935" width="9.109375" style="58"/>
    <col min="7936" max="7936" width="2.6640625" style="58" customWidth="1"/>
    <col min="7937" max="7937" width="9.109375" style="58"/>
    <col min="7938" max="7938" width="40.33203125" style="58" bestFit="1" customWidth="1"/>
    <col min="7939" max="7939" width="10" style="58" customWidth="1"/>
    <col min="7940" max="7940" width="10.109375" style="58" customWidth="1"/>
    <col min="7941" max="7941" width="12.33203125" style="58" customWidth="1"/>
    <col min="7942" max="7942" width="15.6640625" style="58" customWidth="1"/>
    <col min="7943" max="7943" width="12.88671875" style="58" customWidth="1"/>
    <col min="7944" max="7944" width="12.6640625" style="58" customWidth="1"/>
    <col min="7945" max="7945" width="12.88671875" style="58" customWidth="1"/>
    <col min="7946" max="7946" width="14.44140625" style="58" customWidth="1"/>
    <col min="7947" max="8191" width="9.109375" style="58"/>
    <col min="8192" max="8192" width="2.6640625" style="58" customWidth="1"/>
    <col min="8193" max="8193" width="9.109375" style="58"/>
    <col min="8194" max="8194" width="40.33203125" style="58" bestFit="1" customWidth="1"/>
    <col min="8195" max="8195" width="10" style="58" customWidth="1"/>
    <col min="8196" max="8196" width="10.109375" style="58" customWidth="1"/>
    <col min="8197" max="8197" width="12.33203125" style="58" customWidth="1"/>
    <col min="8198" max="8198" width="15.6640625" style="58" customWidth="1"/>
    <col min="8199" max="8199" width="12.88671875" style="58" customWidth="1"/>
    <col min="8200" max="8200" width="12.6640625" style="58" customWidth="1"/>
    <col min="8201" max="8201" width="12.88671875" style="58" customWidth="1"/>
    <col min="8202" max="8202" width="14.44140625" style="58" customWidth="1"/>
    <col min="8203" max="8447" width="9.109375" style="58"/>
    <col min="8448" max="8448" width="2.6640625" style="58" customWidth="1"/>
    <col min="8449" max="8449" width="9.109375" style="58"/>
    <col min="8450" max="8450" width="40.33203125" style="58" bestFit="1" customWidth="1"/>
    <col min="8451" max="8451" width="10" style="58" customWidth="1"/>
    <col min="8452" max="8452" width="10.109375" style="58" customWidth="1"/>
    <col min="8453" max="8453" width="12.33203125" style="58" customWidth="1"/>
    <col min="8454" max="8454" width="15.6640625" style="58" customWidth="1"/>
    <col min="8455" max="8455" width="12.88671875" style="58" customWidth="1"/>
    <col min="8456" max="8456" width="12.6640625" style="58" customWidth="1"/>
    <col min="8457" max="8457" width="12.88671875" style="58" customWidth="1"/>
    <col min="8458" max="8458" width="14.44140625" style="58" customWidth="1"/>
    <col min="8459" max="8703" width="9.109375" style="58"/>
    <col min="8704" max="8704" width="2.6640625" style="58" customWidth="1"/>
    <col min="8705" max="8705" width="9.109375" style="58"/>
    <col min="8706" max="8706" width="40.33203125" style="58" bestFit="1" customWidth="1"/>
    <col min="8707" max="8707" width="10" style="58" customWidth="1"/>
    <col min="8708" max="8708" width="10.109375" style="58" customWidth="1"/>
    <col min="8709" max="8709" width="12.33203125" style="58" customWidth="1"/>
    <col min="8710" max="8710" width="15.6640625" style="58" customWidth="1"/>
    <col min="8711" max="8711" width="12.88671875" style="58" customWidth="1"/>
    <col min="8712" max="8712" width="12.6640625" style="58" customWidth="1"/>
    <col min="8713" max="8713" width="12.88671875" style="58" customWidth="1"/>
    <col min="8714" max="8714" width="14.44140625" style="58" customWidth="1"/>
    <col min="8715" max="8959" width="9.109375" style="58"/>
    <col min="8960" max="8960" width="2.6640625" style="58" customWidth="1"/>
    <col min="8961" max="8961" width="9.109375" style="58"/>
    <col min="8962" max="8962" width="40.33203125" style="58" bestFit="1" customWidth="1"/>
    <col min="8963" max="8963" width="10" style="58" customWidth="1"/>
    <col min="8964" max="8964" width="10.109375" style="58" customWidth="1"/>
    <col min="8965" max="8965" width="12.33203125" style="58" customWidth="1"/>
    <col min="8966" max="8966" width="15.6640625" style="58" customWidth="1"/>
    <col min="8967" max="8967" width="12.88671875" style="58" customWidth="1"/>
    <col min="8968" max="8968" width="12.6640625" style="58" customWidth="1"/>
    <col min="8969" max="8969" width="12.88671875" style="58" customWidth="1"/>
    <col min="8970" max="8970" width="14.44140625" style="58" customWidth="1"/>
    <col min="8971" max="9215" width="9.109375" style="58"/>
    <col min="9216" max="9216" width="2.6640625" style="58" customWidth="1"/>
    <col min="9217" max="9217" width="9.109375" style="58"/>
    <col min="9218" max="9218" width="40.33203125" style="58" bestFit="1" customWidth="1"/>
    <col min="9219" max="9219" width="10" style="58" customWidth="1"/>
    <col min="9220" max="9220" width="10.109375" style="58" customWidth="1"/>
    <col min="9221" max="9221" width="12.33203125" style="58" customWidth="1"/>
    <col min="9222" max="9222" width="15.6640625" style="58" customWidth="1"/>
    <col min="9223" max="9223" width="12.88671875" style="58" customWidth="1"/>
    <col min="9224" max="9224" width="12.6640625" style="58" customWidth="1"/>
    <col min="9225" max="9225" width="12.88671875" style="58" customWidth="1"/>
    <col min="9226" max="9226" width="14.44140625" style="58" customWidth="1"/>
    <col min="9227" max="9471" width="9.109375" style="58"/>
    <col min="9472" max="9472" width="2.6640625" style="58" customWidth="1"/>
    <col min="9473" max="9473" width="9.109375" style="58"/>
    <col min="9474" max="9474" width="40.33203125" style="58" bestFit="1" customWidth="1"/>
    <col min="9475" max="9475" width="10" style="58" customWidth="1"/>
    <col min="9476" max="9476" width="10.109375" style="58" customWidth="1"/>
    <col min="9477" max="9477" width="12.33203125" style="58" customWidth="1"/>
    <col min="9478" max="9478" width="15.6640625" style="58" customWidth="1"/>
    <col min="9479" max="9479" width="12.88671875" style="58" customWidth="1"/>
    <col min="9480" max="9480" width="12.6640625" style="58" customWidth="1"/>
    <col min="9481" max="9481" width="12.88671875" style="58" customWidth="1"/>
    <col min="9482" max="9482" width="14.44140625" style="58" customWidth="1"/>
    <col min="9483" max="9727" width="9.109375" style="58"/>
    <col min="9728" max="9728" width="2.6640625" style="58" customWidth="1"/>
    <col min="9729" max="9729" width="9.109375" style="58"/>
    <col min="9730" max="9730" width="40.33203125" style="58" bestFit="1" customWidth="1"/>
    <col min="9731" max="9731" width="10" style="58" customWidth="1"/>
    <col min="9732" max="9732" width="10.109375" style="58" customWidth="1"/>
    <col min="9733" max="9733" width="12.33203125" style="58" customWidth="1"/>
    <col min="9734" max="9734" width="15.6640625" style="58" customWidth="1"/>
    <col min="9735" max="9735" width="12.88671875" style="58" customWidth="1"/>
    <col min="9736" max="9736" width="12.6640625" style="58" customWidth="1"/>
    <col min="9737" max="9737" width="12.88671875" style="58" customWidth="1"/>
    <col min="9738" max="9738" width="14.44140625" style="58" customWidth="1"/>
    <col min="9739" max="9983" width="9.109375" style="58"/>
    <col min="9984" max="9984" width="2.6640625" style="58" customWidth="1"/>
    <col min="9985" max="9985" width="9.109375" style="58"/>
    <col min="9986" max="9986" width="40.33203125" style="58" bestFit="1" customWidth="1"/>
    <col min="9987" max="9987" width="10" style="58" customWidth="1"/>
    <col min="9988" max="9988" width="10.109375" style="58" customWidth="1"/>
    <col min="9989" max="9989" width="12.33203125" style="58" customWidth="1"/>
    <col min="9990" max="9990" width="15.6640625" style="58" customWidth="1"/>
    <col min="9991" max="9991" width="12.88671875" style="58" customWidth="1"/>
    <col min="9992" max="9992" width="12.6640625" style="58" customWidth="1"/>
    <col min="9993" max="9993" width="12.88671875" style="58" customWidth="1"/>
    <col min="9994" max="9994" width="14.44140625" style="58" customWidth="1"/>
    <col min="9995" max="10239" width="9.109375" style="58"/>
    <col min="10240" max="10240" width="2.6640625" style="58" customWidth="1"/>
    <col min="10241" max="10241" width="9.109375" style="58"/>
    <col min="10242" max="10242" width="40.33203125" style="58" bestFit="1" customWidth="1"/>
    <col min="10243" max="10243" width="10" style="58" customWidth="1"/>
    <col min="10244" max="10244" width="10.109375" style="58" customWidth="1"/>
    <col min="10245" max="10245" width="12.33203125" style="58" customWidth="1"/>
    <col min="10246" max="10246" width="15.6640625" style="58" customWidth="1"/>
    <col min="10247" max="10247" width="12.88671875" style="58" customWidth="1"/>
    <col min="10248" max="10248" width="12.6640625" style="58" customWidth="1"/>
    <col min="10249" max="10249" width="12.88671875" style="58" customWidth="1"/>
    <col min="10250" max="10250" width="14.44140625" style="58" customWidth="1"/>
    <col min="10251" max="10495" width="9.109375" style="58"/>
    <col min="10496" max="10496" width="2.6640625" style="58" customWidth="1"/>
    <col min="10497" max="10497" width="9.109375" style="58"/>
    <col min="10498" max="10498" width="40.33203125" style="58" bestFit="1" customWidth="1"/>
    <col min="10499" max="10499" width="10" style="58" customWidth="1"/>
    <col min="10500" max="10500" width="10.109375" style="58" customWidth="1"/>
    <col min="10501" max="10501" width="12.33203125" style="58" customWidth="1"/>
    <col min="10502" max="10502" width="15.6640625" style="58" customWidth="1"/>
    <col min="10503" max="10503" width="12.88671875" style="58" customWidth="1"/>
    <col min="10504" max="10504" width="12.6640625" style="58" customWidth="1"/>
    <col min="10505" max="10505" width="12.88671875" style="58" customWidth="1"/>
    <col min="10506" max="10506" width="14.44140625" style="58" customWidth="1"/>
    <col min="10507" max="10751" width="9.109375" style="58"/>
    <col min="10752" max="10752" width="2.6640625" style="58" customWidth="1"/>
    <col min="10753" max="10753" width="9.109375" style="58"/>
    <col min="10754" max="10754" width="40.33203125" style="58" bestFit="1" customWidth="1"/>
    <col min="10755" max="10755" width="10" style="58" customWidth="1"/>
    <col min="10756" max="10756" width="10.109375" style="58" customWidth="1"/>
    <col min="10757" max="10757" width="12.33203125" style="58" customWidth="1"/>
    <col min="10758" max="10758" width="15.6640625" style="58" customWidth="1"/>
    <col min="10759" max="10759" width="12.88671875" style="58" customWidth="1"/>
    <col min="10760" max="10760" width="12.6640625" style="58" customWidth="1"/>
    <col min="10761" max="10761" width="12.88671875" style="58" customWidth="1"/>
    <col min="10762" max="10762" width="14.44140625" style="58" customWidth="1"/>
    <col min="10763" max="11007" width="9.109375" style="58"/>
    <col min="11008" max="11008" width="2.6640625" style="58" customWidth="1"/>
    <col min="11009" max="11009" width="9.109375" style="58"/>
    <col min="11010" max="11010" width="40.33203125" style="58" bestFit="1" customWidth="1"/>
    <col min="11011" max="11011" width="10" style="58" customWidth="1"/>
    <col min="11012" max="11012" width="10.109375" style="58" customWidth="1"/>
    <col min="11013" max="11013" width="12.33203125" style="58" customWidth="1"/>
    <col min="11014" max="11014" width="15.6640625" style="58" customWidth="1"/>
    <col min="11015" max="11015" width="12.88671875" style="58" customWidth="1"/>
    <col min="11016" max="11016" width="12.6640625" style="58" customWidth="1"/>
    <col min="11017" max="11017" width="12.88671875" style="58" customWidth="1"/>
    <col min="11018" max="11018" width="14.44140625" style="58" customWidth="1"/>
    <col min="11019" max="11263" width="9.109375" style="58"/>
    <col min="11264" max="11264" width="2.6640625" style="58" customWidth="1"/>
    <col min="11265" max="11265" width="9.109375" style="58"/>
    <col min="11266" max="11266" width="40.33203125" style="58" bestFit="1" customWidth="1"/>
    <col min="11267" max="11267" width="10" style="58" customWidth="1"/>
    <col min="11268" max="11268" width="10.109375" style="58" customWidth="1"/>
    <col min="11269" max="11269" width="12.33203125" style="58" customWidth="1"/>
    <col min="11270" max="11270" width="15.6640625" style="58" customWidth="1"/>
    <col min="11271" max="11271" width="12.88671875" style="58" customWidth="1"/>
    <col min="11272" max="11272" width="12.6640625" style="58" customWidth="1"/>
    <col min="11273" max="11273" width="12.88671875" style="58" customWidth="1"/>
    <col min="11274" max="11274" width="14.44140625" style="58" customWidth="1"/>
    <col min="11275" max="11519" width="9.109375" style="58"/>
    <col min="11520" max="11520" width="2.6640625" style="58" customWidth="1"/>
    <col min="11521" max="11521" width="9.109375" style="58"/>
    <col min="11522" max="11522" width="40.33203125" style="58" bestFit="1" customWidth="1"/>
    <col min="11523" max="11523" width="10" style="58" customWidth="1"/>
    <col min="11524" max="11524" width="10.109375" style="58" customWidth="1"/>
    <col min="11525" max="11525" width="12.33203125" style="58" customWidth="1"/>
    <col min="11526" max="11526" width="15.6640625" style="58" customWidth="1"/>
    <col min="11527" max="11527" width="12.88671875" style="58" customWidth="1"/>
    <col min="11528" max="11528" width="12.6640625" style="58" customWidth="1"/>
    <col min="11529" max="11529" width="12.88671875" style="58" customWidth="1"/>
    <col min="11530" max="11530" width="14.44140625" style="58" customWidth="1"/>
    <col min="11531" max="11775" width="9.109375" style="58"/>
    <col min="11776" max="11776" width="2.6640625" style="58" customWidth="1"/>
    <col min="11777" max="11777" width="9.109375" style="58"/>
    <col min="11778" max="11778" width="40.33203125" style="58" bestFit="1" customWidth="1"/>
    <col min="11779" max="11779" width="10" style="58" customWidth="1"/>
    <col min="11780" max="11780" width="10.109375" style="58" customWidth="1"/>
    <col min="11781" max="11781" width="12.33203125" style="58" customWidth="1"/>
    <col min="11782" max="11782" width="15.6640625" style="58" customWidth="1"/>
    <col min="11783" max="11783" width="12.88671875" style="58" customWidth="1"/>
    <col min="11784" max="11784" width="12.6640625" style="58" customWidth="1"/>
    <col min="11785" max="11785" width="12.88671875" style="58" customWidth="1"/>
    <col min="11786" max="11786" width="14.44140625" style="58" customWidth="1"/>
    <col min="11787" max="12031" width="9.109375" style="58"/>
    <col min="12032" max="12032" width="2.6640625" style="58" customWidth="1"/>
    <col min="12033" max="12033" width="9.109375" style="58"/>
    <col min="12034" max="12034" width="40.33203125" style="58" bestFit="1" customWidth="1"/>
    <col min="12035" max="12035" width="10" style="58" customWidth="1"/>
    <col min="12036" max="12036" width="10.109375" style="58" customWidth="1"/>
    <col min="12037" max="12037" width="12.33203125" style="58" customWidth="1"/>
    <col min="12038" max="12038" width="15.6640625" style="58" customWidth="1"/>
    <col min="12039" max="12039" width="12.88671875" style="58" customWidth="1"/>
    <col min="12040" max="12040" width="12.6640625" style="58" customWidth="1"/>
    <col min="12041" max="12041" width="12.88671875" style="58" customWidth="1"/>
    <col min="12042" max="12042" width="14.44140625" style="58" customWidth="1"/>
    <col min="12043" max="12287" width="9.109375" style="58"/>
    <col min="12288" max="12288" width="2.6640625" style="58" customWidth="1"/>
    <col min="12289" max="12289" width="9.109375" style="58"/>
    <col min="12290" max="12290" width="40.33203125" style="58" bestFit="1" customWidth="1"/>
    <col min="12291" max="12291" width="10" style="58" customWidth="1"/>
    <col min="12292" max="12292" width="10.109375" style="58" customWidth="1"/>
    <col min="12293" max="12293" width="12.33203125" style="58" customWidth="1"/>
    <col min="12294" max="12294" width="15.6640625" style="58" customWidth="1"/>
    <col min="12295" max="12295" width="12.88671875" style="58" customWidth="1"/>
    <col min="12296" max="12296" width="12.6640625" style="58" customWidth="1"/>
    <col min="12297" max="12297" width="12.88671875" style="58" customWidth="1"/>
    <col min="12298" max="12298" width="14.44140625" style="58" customWidth="1"/>
    <col min="12299" max="12543" width="9.109375" style="58"/>
    <col min="12544" max="12544" width="2.6640625" style="58" customWidth="1"/>
    <col min="12545" max="12545" width="9.109375" style="58"/>
    <col min="12546" max="12546" width="40.33203125" style="58" bestFit="1" customWidth="1"/>
    <col min="12547" max="12547" width="10" style="58" customWidth="1"/>
    <col min="12548" max="12548" width="10.109375" style="58" customWidth="1"/>
    <col min="12549" max="12549" width="12.33203125" style="58" customWidth="1"/>
    <col min="12550" max="12550" width="15.6640625" style="58" customWidth="1"/>
    <col min="12551" max="12551" width="12.88671875" style="58" customWidth="1"/>
    <col min="12552" max="12552" width="12.6640625" style="58" customWidth="1"/>
    <col min="12553" max="12553" width="12.88671875" style="58" customWidth="1"/>
    <col min="12554" max="12554" width="14.44140625" style="58" customWidth="1"/>
    <col min="12555" max="12799" width="9.109375" style="58"/>
    <col min="12800" max="12800" width="2.6640625" style="58" customWidth="1"/>
    <col min="12801" max="12801" width="9.109375" style="58"/>
    <col min="12802" max="12802" width="40.33203125" style="58" bestFit="1" customWidth="1"/>
    <col min="12803" max="12803" width="10" style="58" customWidth="1"/>
    <col min="12804" max="12804" width="10.109375" style="58" customWidth="1"/>
    <col min="12805" max="12805" width="12.33203125" style="58" customWidth="1"/>
    <col min="12806" max="12806" width="15.6640625" style="58" customWidth="1"/>
    <col min="12807" max="12807" width="12.88671875" style="58" customWidth="1"/>
    <col min="12808" max="12808" width="12.6640625" style="58" customWidth="1"/>
    <col min="12809" max="12809" width="12.88671875" style="58" customWidth="1"/>
    <col min="12810" max="12810" width="14.44140625" style="58" customWidth="1"/>
    <col min="12811" max="13055" width="9.109375" style="58"/>
    <col min="13056" max="13056" width="2.6640625" style="58" customWidth="1"/>
    <col min="13057" max="13057" width="9.109375" style="58"/>
    <col min="13058" max="13058" width="40.33203125" style="58" bestFit="1" customWidth="1"/>
    <col min="13059" max="13059" width="10" style="58" customWidth="1"/>
    <col min="13060" max="13060" width="10.109375" style="58" customWidth="1"/>
    <col min="13061" max="13061" width="12.33203125" style="58" customWidth="1"/>
    <col min="13062" max="13062" width="15.6640625" style="58" customWidth="1"/>
    <col min="13063" max="13063" width="12.88671875" style="58" customWidth="1"/>
    <col min="13064" max="13064" width="12.6640625" style="58" customWidth="1"/>
    <col min="13065" max="13065" width="12.88671875" style="58" customWidth="1"/>
    <col min="13066" max="13066" width="14.44140625" style="58" customWidth="1"/>
    <col min="13067" max="13311" width="9.109375" style="58"/>
    <col min="13312" max="13312" width="2.6640625" style="58" customWidth="1"/>
    <col min="13313" max="13313" width="9.109375" style="58"/>
    <col min="13314" max="13314" width="40.33203125" style="58" bestFit="1" customWidth="1"/>
    <col min="13315" max="13315" width="10" style="58" customWidth="1"/>
    <col min="13316" max="13316" width="10.109375" style="58" customWidth="1"/>
    <col min="13317" max="13317" width="12.33203125" style="58" customWidth="1"/>
    <col min="13318" max="13318" width="15.6640625" style="58" customWidth="1"/>
    <col min="13319" max="13319" width="12.88671875" style="58" customWidth="1"/>
    <col min="13320" max="13320" width="12.6640625" style="58" customWidth="1"/>
    <col min="13321" max="13321" width="12.88671875" style="58" customWidth="1"/>
    <col min="13322" max="13322" width="14.44140625" style="58" customWidth="1"/>
    <col min="13323" max="13567" width="9.109375" style="58"/>
    <col min="13568" max="13568" width="2.6640625" style="58" customWidth="1"/>
    <col min="13569" max="13569" width="9.109375" style="58"/>
    <col min="13570" max="13570" width="40.33203125" style="58" bestFit="1" customWidth="1"/>
    <col min="13571" max="13571" width="10" style="58" customWidth="1"/>
    <col min="13572" max="13572" width="10.109375" style="58" customWidth="1"/>
    <col min="13573" max="13573" width="12.33203125" style="58" customWidth="1"/>
    <col min="13574" max="13574" width="15.6640625" style="58" customWidth="1"/>
    <col min="13575" max="13575" width="12.88671875" style="58" customWidth="1"/>
    <col min="13576" max="13576" width="12.6640625" style="58" customWidth="1"/>
    <col min="13577" max="13577" width="12.88671875" style="58" customWidth="1"/>
    <col min="13578" max="13578" width="14.44140625" style="58" customWidth="1"/>
    <col min="13579" max="13823" width="9.109375" style="58"/>
    <col min="13824" max="13824" width="2.6640625" style="58" customWidth="1"/>
    <col min="13825" max="13825" width="9.109375" style="58"/>
    <col min="13826" max="13826" width="40.33203125" style="58" bestFit="1" customWidth="1"/>
    <col min="13827" max="13827" width="10" style="58" customWidth="1"/>
    <col min="13828" max="13828" width="10.109375" style="58" customWidth="1"/>
    <col min="13829" max="13829" width="12.33203125" style="58" customWidth="1"/>
    <col min="13830" max="13830" width="15.6640625" style="58" customWidth="1"/>
    <col min="13831" max="13831" width="12.88671875" style="58" customWidth="1"/>
    <col min="13832" max="13832" width="12.6640625" style="58" customWidth="1"/>
    <col min="13833" max="13833" width="12.88671875" style="58" customWidth="1"/>
    <col min="13834" max="13834" width="14.44140625" style="58" customWidth="1"/>
    <col min="13835" max="14079" width="9.109375" style="58"/>
    <col min="14080" max="14080" width="2.6640625" style="58" customWidth="1"/>
    <col min="14081" max="14081" width="9.109375" style="58"/>
    <col min="14082" max="14082" width="40.33203125" style="58" bestFit="1" customWidth="1"/>
    <col min="14083" max="14083" width="10" style="58" customWidth="1"/>
    <col min="14084" max="14084" width="10.109375" style="58" customWidth="1"/>
    <col min="14085" max="14085" width="12.33203125" style="58" customWidth="1"/>
    <col min="14086" max="14086" width="15.6640625" style="58" customWidth="1"/>
    <col min="14087" max="14087" width="12.88671875" style="58" customWidth="1"/>
    <col min="14088" max="14088" width="12.6640625" style="58" customWidth="1"/>
    <col min="14089" max="14089" width="12.88671875" style="58" customWidth="1"/>
    <col min="14090" max="14090" width="14.44140625" style="58" customWidth="1"/>
    <col min="14091" max="14335" width="9.109375" style="58"/>
    <col min="14336" max="14336" width="2.6640625" style="58" customWidth="1"/>
    <col min="14337" max="14337" width="9.109375" style="58"/>
    <col min="14338" max="14338" width="40.33203125" style="58" bestFit="1" customWidth="1"/>
    <col min="14339" max="14339" width="10" style="58" customWidth="1"/>
    <col min="14340" max="14340" width="10.109375" style="58" customWidth="1"/>
    <col min="14341" max="14341" width="12.33203125" style="58" customWidth="1"/>
    <col min="14342" max="14342" width="15.6640625" style="58" customWidth="1"/>
    <col min="14343" max="14343" width="12.88671875" style="58" customWidth="1"/>
    <col min="14344" max="14344" width="12.6640625" style="58" customWidth="1"/>
    <col min="14345" max="14345" width="12.88671875" style="58" customWidth="1"/>
    <col min="14346" max="14346" width="14.44140625" style="58" customWidth="1"/>
    <col min="14347" max="14591" width="9.109375" style="58"/>
    <col min="14592" max="14592" width="2.6640625" style="58" customWidth="1"/>
    <col min="14593" max="14593" width="9.109375" style="58"/>
    <col min="14594" max="14594" width="40.33203125" style="58" bestFit="1" customWidth="1"/>
    <col min="14595" max="14595" width="10" style="58" customWidth="1"/>
    <col min="14596" max="14596" width="10.109375" style="58" customWidth="1"/>
    <col min="14597" max="14597" width="12.33203125" style="58" customWidth="1"/>
    <col min="14598" max="14598" width="15.6640625" style="58" customWidth="1"/>
    <col min="14599" max="14599" width="12.88671875" style="58" customWidth="1"/>
    <col min="14600" max="14600" width="12.6640625" style="58" customWidth="1"/>
    <col min="14601" max="14601" width="12.88671875" style="58" customWidth="1"/>
    <col min="14602" max="14602" width="14.44140625" style="58" customWidth="1"/>
    <col min="14603" max="14847" width="9.109375" style="58"/>
    <col min="14848" max="14848" width="2.6640625" style="58" customWidth="1"/>
    <col min="14849" max="14849" width="9.109375" style="58"/>
    <col min="14850" max="14850" width="40.33203125" style="58" bestFit="1" customWidth="1"/>
    <col min="14851" max="14851" width="10" style="58" customWidth="1"/>
    <col min="14852" max="14852" width="10.109375" style="58" customWidth="1"/>
    <col min="14853" max="14853" width="12.33203125" style="58" customWidth="1"/>
    <col min="14854" max="14854" width="15.6640625" style="58" customWidth="1"/>
    <col min="14855" max="14855" width="12.88671875" style="58" customWidth="1"/>
    <col min="14856" max="14856" width="12.6640625" style="58" customWidth="1"/>
    <col min="14857" max="14857" width="12.88671875" style="58" customWidth="1"/>
    <col min="14858" max="14858" width="14.44140625" style="58" customWidth="1"/>
    <col min="14859" max="15103" width="9.109375" style="58"/>
    <col min="15104" max="15104" width="2.6640625" style="58" customWidth="1"/>
    <col min="15105" max="15105" width="9.109375" style="58"/>
    <col min="15106" max="15106" width="40.33203125" style="58" bestFit="1" customWidth="1"/>
    <col min="15107" max="15107" width="10" style="58" customWidth="1"/>
    <col min="15108" max="15108" width="10.109375" style="58" customWidth="1"/>
    <col min="15109" max="15109" width="12.33203125" style="58" customWidth="1"/>
    <col min="15110" max="15110" width="15.6640625" style="58" customWidth="1"/>
    <col min="15111" max="15111" width="12.88671875" style="58" customWidth="1"/>
    <col min="15112" max="15112" width="12.6640625" style="58" customWidth="1"/>
    <col min="15113" max="15113" width="12.88671875" style="58" customWidth="1"/>
    <col min="15114" max="15114" width="14.44140625" style="58" customWidth="1"/>
    <col min="15115" max="15359" width="9.109375" style="58"/>
    <col min="15360" max="15360" width="2.6640625" style="58" customWidth="1"/>
    <col min="15361" max="15361" width="9.109375" style="58"/>
    <col min="15362" max="15362" width="40.33203125" style="58" bestFit="1" customWidth="1"/>
    <col min="15363" max="15363" width="10" style="58" customWidth="1"/>
    <col min="15364" max="15364" width="10.109375" style="58" customWidth="1"/>
    <col min="15365" max="15365" width="12.33203125" style="58" customWidth="1"/>
    <col min="15366" max="15366" width="15.6640625" style="58" customWidth="1"/>
    <col min="15367" max="15367" width="12.88671875" style="58" customWidth="1"/>
    <col min="15368" max="15368" width="12.6640625" style="58" customWidth="1"/>
    <col min="15369" max="15369" width="12.88671875" style="58" customWidth="1"/>
    <col min="15370" max="15370" width="14.44140625" style="58" customWidth="1"/>
    <col min="15371" max="15615" width="9.109375" style="58"/>
    <col min="15616" max="15616" width="2.6640625" style="58" customWidth="1"/>
    <col min="15617" max="15617" width="9.109375" style="58"/>
    <col min="15618" max="15618" width="40.33203125" style="58" bestFit="1" customWidth="1"/>
    <col min="15619" max="15619" width="10" style="58" customWidth="1"/>
    <col min="15620" max="15620" width="10.109375" style="58" customWidth="1"/>
    <col min="15621" max="15621" width="12.33203125" style="58" customWidth="1"/>
    <col min="15622" max="15622" width="15.6640625" style="58" customWidth="1"/>
    <col min="15623" max="15623" width="12.88671875" style="58" customWidth="1"/>
    <col min="15624" max="15624" width="12.6640625" style="58" customWidth="1"/>
    <col min="15625" max="15625" width="12.88671875" style="58" customWidth="1"/>
    <col min="15626" max="15626" width="14.44140625" style="58" customWidth="1"/>
    <col min="15627" max="15871" width="9.109375" style="58"/>
    <col min="15872" max="15872" width="2.6640625" style="58" customWidth="1"/>
    <col min="15873" max="15873" width="9.109375" style="58"/>
    <col min="15874" max="15874" width="40.33203125" style="58" bestFit="1" customWidth="1"/>
    <col min="15875" max="15875" width="10" style="58" customWidth="1"/>
    <col min="15876" max="15876" width="10.109375" style="58" customWidth="1"/>
    <col min="15877" max="15877" width="12.33203125" style="58" customWidth="1"/>
    <col min="15878" max="15878" width="15.6640625" style="58" customWidth="1"/>
    <col min="15879" max="15879" width="12.88671875" style="58" customWidth="1"/>
    <col min="15880" max="15880" width="12.6640625" style="58" customWidth="1"/>
    <col min="15881" max="15881" width="12.88671875" style="58" customWidth="1"/>
    <col min="15882" max="15882" width="14.44140625" style="58" customWidth="1"/>
    <col min="15883" max="16127" width="9.109375" style="58"/>
    <col min="16128" max="16128" width="2.6640625" style="58" customWidth="1"/>
    <col min="16129" max="16129" width="9.109375" style="58"/>
    <col min="16130" max="16130" width="40.33203125" style="58" bestFit="1" customWidth="1"/>
    <col min="16131" max="16131" width="10" style="58" customWidth="1"/>
    <col min="16132" max="16132" width="10.109375" style="58" customWidth="1"/>
    <col min="16133" max="16133" width="12.33203125" style="58" customWidth="1"/>
    <col min="16134" max="16134" width="15.6640625" style="58" customWidth="1"/>
    <col min="16135" max="16135" width="12.88671875" style="58" customWidth="1"/>
    <col min="16136" max="16136" width="12.6640625" style="58" customWidth="1"/>
    <col min="16137" max="16137" width="12.88671875" style="58" customWidth="1"/>
    <col min="16138" max="16138" width="14.44140625" style="58" customWidth="1"/>
    <col min="16139" max="16384" width="9.109375" style="58"/>
  </cols>
  <sheetData>
    <row r="1" spans="1:11" x14ac:dyDescent="0.25">
      <c r="I1" s="3" t="s">
        <v>0</v>
      </c>
      <c r="J1" s="4"/>
      <c r="K1" s="59"/>
    </row>
    <row r="2" spans="1:11" x14ac:dyDescent="0.25">
      <c r="I2" s="3" t="s">
        <v>1</v>
      </c>
      <c r="J2" s="5">
        <v>1</v>
      </c>
      <c r="K2" s="59"/>
    </row>
    <row r="3" spans="1:11" x14ac:dyDescent="0.25">
      <c r="I3" s="3" t="s">
        <v>2</v>
      </c>
      <c r="J3" s="5">
        <v>2</v>
      </c>
      <c r="K3" s="59"/>
    </row>
    <row r="4" spans="1:11" x14ac:dyDescent="0.25">
      <c r="I4" s="3" t="s">
        <v>3</v>
      </c>
      <c r="J4" s="5">
        <v>1</v>
      </c>
      <c r="K4" s="59"/>
    </row>
    <row r="5" spans="1:11" x14ac:dyDescent="0.25">
      <c r="I5" s="3" t="s">
        <v>4</v>
      </c>
      <c r="J5" s="6">
        <v>1</v>
      </c>
      <c r="K5" s="59"/>
    </row>
    <row r="6" spans="1:11" x14ac:dyDescent="0.25">
      <c r="I6" s="3"/>
      <c r="J6" s="7"/>
      <c r="K6" s="59"/>
    </row>
    <row r="7" spans="1:11" x14ac:dyDescent="0.25">
      <c r="I7" s="3" t="s">
        <v>5</v>
      </c>
      <c r="J7" s="8"/>
      <c r="K7" s="60"/>
    </row>
    <row r="8" spans="1:11" x14ac:dyDescent="0.25">
      <c r="J8" s="57"/>
    </row>
    <row r="9" spans="1:11" ht="17.399999999999999" x14ac:dyDescent="0.25">
      <c r="A9" s="131" t="s">
        <v>69</v>
      </c>
      <c r="B9" s="131"/>
      <c r="C9" s="131"/>
      <c r="D9" s="131"/>
      <c r="E9" s="131"/>
      <c r="F9" s="131"/>
      <c r="G9" s="131"/>
      <c r="H9" s="131"/>
      <c r="I9" s="131"/>
      <c r="J9" s="131"/>
    </row>
    <row r="10" spans="1:11" ht="17.399999999999999" x14ac:dyDescent="0.25">
      <c r="A10" s="131" t="s">
        <v>70</v>
      </c>
      <c r="B10" s="131"/>
      <c r="C10" s="131"/>
      <c r="D10" s="131"/>
      <c r="E10" s="131"/>
      <c r="F10" s="131"/>
      <c r="G10" s="131"/>
      <c r="H10" s="131"/>
      <c r="I10" s="131"/>
      <c r="J10" s="131"/>
    </row>
    <row r="11" spans="1:11" ht="23.25" customHeight="1" x14ac:dyDescent="0.25">
      <c r="A11" s="132" t="s">
        <v>71</v>
      </c>
      <c r="B11" s="132"/>
      <c r="C11" s="132"/>
      <c r="D11" s="132"/>
      <c r="E11" s="132"/>
      <c r="F11" s="132"/>
      <c r="G11" s="132"/>
      <c r="H11" s="132"/>
      <c r="I11" s="132"/>
      <c r="J11" s="132"/>
    </row>
    <row r="12" spans="1:11" ht="13.5" customHeight="1" x14ac:dyDescent="0.3">
      <c r="A12" s="61"/>
      <c r="B12" s="62"/>
      <c r="C12" s="63" t="s">
        <v>72</v>
      </c>
      <c r="D12" s="64">
        <v>2013</v>
      </c>
      <c r="E12" s="65" t="s">
        <v>73</v>
      </c>
      <c r="F12" s="62"/>
      <c r="G12" s="62"/>
      <c r="H12" s="62"/>
    </row>
    <row r="13" spans="1:11" ht="13.8" thickBot="1" x14ac:dyDescent="0.3"/>
    <row r="14" spans="1:11" ht="62.25" customHeight="1" x14ac:dyDescent="0.25">
      <c r="A14" s="133" t="s">
        <v>74</v>
      </c>
      <c r="B14" s="135" t="s">
        <v>13</v>
      </c>
      <c r="C14" s="66" t="s">
        <v>16</v>
      </c>
      <c r="D14" s="66" t="s">
        <v>75</v>
      </c>
      <c r="E14" s="66" t="s">
        <v>76</v>
      </c>
      <c r="F14" s="67" t="s">
        <v>77</v>
      </c>
      <c r="G14" s="137" t="s">
        <v>78</v>
      </c>
      <c r="H14" s="67" t="s">
        <v>79</v>
      </c>
    </row>
    <row r="15" spans="1:11" ht="52.5" customHeight="1" thickBot="1" x14ac:dyDescent="0.3">
      <c r="A15" s="134"/>
      <c r="B15" s="136"/>
      <c r="C15" s="68" t="s">
        <v>80</v>
      </c>
      <c r="D15" s="68" t="s">
        <v>81</v>
      </c>
      <c r="E15" s="68" t="s">
        <v>82</v>
      </c>
      <c r="F15" s="69" t="s">
        <v>83</v>
      </c>
      <c r="G15" s="138"/>
      <c r="H15" s="70" t="s">
        <v>84</v>
      </c>
    </row>
    <row r="16" spans="1:11" ht="26.4" x14ac:dyDescent="0.25">
      <c r="A16" s="71">
        <v>1611</v>
      </c>
      <c r="B16" s="72" t="s">
        <v>20</v>
      </c>
      <c r="C16" s="73">
        <f>'[2]App.2-B_FA Contin MIFRS 2013'!F16</f>
        <v>278500</v>
      </c>
      <c r="D16" s="74">
        <f>'[2]App.2-CG_MIFRS_DepExp_2012'!F16</f>
        <v>3</v>
      </c>
      <c r="E16" s="75">
        <f t="shared" ref="E16:E55" si="0">IF(D16=0,0,1/D16)</f>
        <v>0.33333333333333331</v>
      </c>
      <c r="F16" s="76">
        <f>IF(D16=0,'[2]App.2-CG_MIFRS_DepExp_2012'!O16,+'[2]App.2-CG_MIFRS_DepExp_2012'!O16+((C16*0.5)/D16))</f>
        <v>174811.37603849225</v>
      </c>
      <c r="G16" s="77">
        <f>-'[2]App.2-B_FA Contin MIFRS 2013'!K16</f>
        <v>174811</v>
      </c>
      <c r="H16" s="78">
        <f t="shared" ref="H16:H55" si="1">IF(ISERROR(+F16-G16), 0, +F16-G16)</f>
        <v>0.37603849224979058</v>
      </c>
    </row>
    <row r="17" spans="1:8" x14ac:dyDescent="0.25">
      <c r="A17" s="79">
        <v>1612</v>
      </c>
      <c r="B17" s="28" t="s">
        <v>22</v>
      </c>
      <c r="C17" s="73">
        <f>'[2]App.2-B_FA Contin MIFRS 2013'!F17</f>
        <v>0</v>
      </c>
      <c r="D17" s="74">
        <f>'[2]App.2-CG_MIFRS_DepExp_2012'!F17</f>
        <v>0</v>
      </c>
      <c r="E17" s="80">
        <f t="shared" si="0"/>
        <v>0</v>
      </c>
      <c r="F17" s="81">
        <f>IF(D17=0,'[2]App.2-CG_MIFRS_DepExp_2012'!O17,+'[2]App.2-CG_MIFRS_DepExp_2012'!O17+((C17*0.5)/D17))</f>
        <v>0</v>
      </c>
      <c r="G17" s="77">
        <f>-'[2]App.2-B_FA Contin MIFRS 2013'!K17</f>
        <v>0</v>
      </c>
      <c r="H17" s="82">
        <f t="shared" si="1"/>
        <v>0</v>
      </c>
    </row>
    <row r="18" spans="1:8" x14ac:dyDescent="0.25">
      <c r="A18" s="83">
        <v>1805</v>
      </c>
      <c r="B18" s="36" t="s">
        <v>24</v>
      </c>
      <c r="C18" s="73">
        <f>'[2]App.2-B_FA Contin MIFRS 2013'!F18</f>
        <v>0</v>
      </c>
      <c r="D18" s="74">
        <f>'[2]App.2-CG_MIFRS_DepExp_2012'!F18</f>
        <v>0</v>
      </c>
      <c r="E18" s="80">
        <f t="shared" si="0"/>
        <v>0</v>
      </c>
      <c r="F18" s="81">
        <f>IF(D18=0,'[2]App.2-CG_MIFRS_DepExp_2012'!O18,+'[2]App.2-CG_MIFRS_DepExp_2012'!O18+((C18*0.5)/D18))</f>
        <v>0</v>
      </c>
      <c r="G18" s="77">
        <f>-'[2]App.2-B_FA Contin MIFRS 2013'!K18</f>
        <v>0</v>
      </c>
      <c r="H18" s="82">
        <f t="shared" si="1"/>
        <v>0</v>
      </c>
    </row>
    <row r="19" spans="1:8" x14ac:dyDescent="0.25">
      <c r="A19" s="83">
        <v>1806</v>
      </c>
      <c r="B19" s="38" t="s">
        <v>85</v>
      </c>
      <c r="C19" s="73">
        <f>'[2]App.2-B_FA Contin MIFRS 2013'!F19</f>
        <v>0</v>
      </c>
      <c r="D19" s="74">
        <v>0</v>
      </c>
      <c r="E19" s="80">
        <f t="shared" si="0"/>
        <v>0</v>
      </c>
      <c r="F19" s="81">
        <f>IF(D19=0,'[2]App.2-CG_MIFRS_DepExp_2012'!O19,+'[2]App.2-CG_MIFRS_DepExp_2012'!O19+((C19*0.5)/D19))</f>
        <v>14575.084879893549</v>
      </c>
      <c r="G19" s="77">
        <f>-'[2]App.2-B_FA Contin MIFRS 2013'!K19</f>
        <v>14575</v>
      </c>
      <c r="H19" s="82">
        <f t="shared" si="1"/>
        <v>8.4879893549441476E-2</v>
      </c>
    </row>
    <row r="20" spans="1:8" x14ac:dyDescent="0.25">
      <c r="A20" s="79">
        <v>1808</v>
      </c>
      <c r="B20" s="39" t="s">
        <v>26</v>
      </c>
      <c r="C20" s="73">
        <f>'[2]App.2-B_FA Contin MIFRS 2013'!F20</f>
        <v>0</v>
      </c>
      <c r="D20" s="74">
        <f>'[2]App.2-CG_MIFRS_DepExp_2012'!F20</f>
        <v>0</v>
      </c>
      <c r="E20" s="80">
        <f t="shared" si="0"/>
        <v>0</v>
      </c>
      <c r="F20" s="81">
        <f>IF(D20=0,'[2]App.2-CG_MIFRS_DepExp_2012'!O20,+'[2]App.2-CG_MIFRS_DepExp_2012'!O20+((C20*0.5)/D20))</f>
        <v>0</v>
      </c>
      <c r="G20" s="77">
        <f>-'[2]App.2-B_FA Contin MIFRS 2013'!K20</f>
        <v>0</v>
      </c>
      <c r="H20" s="82">
        <f t="shared" si="1"/>
        <v>0</v>
      </c>
    </row>
    <row r="21" spans="1:8" x14ac:dyDescent="0.25">
      <c r="A21" s="79">
        <v>1810</v>
      </c>
      <c r="B21" s="39" t="s">
        <v>27</v>
      </c>
      <c r="C21" s="73">
        <f>'[2]App.2-B_FA Contin MIFRS 2013'!F21</f>
        <v>0</v>
      </c>
      <c r="D21" s="74">
        <f>'[2]App.2-CG_MIFRS_DepExp_2012'!F21</f>
        <v>25</v>
      </c>
      <c r="E21" s="80">
        <f t="shared" si="0"/>
        <v>0.04</v>
      </c>
      <c r="F21" s="81">
        <f>IF(D21=0,'[2]App.2-CG_MIFRS_DepExp_2012'!O21,+'[2]App.2-CG_MIFRS_DepExp_2012'!O21+((C21*0.5)/D21))</f>
        <v>3312.1280000000002</v>
      </c>
      <c r="G21" s="77">
        <f>-'[2]App.2-B_FA Contin MIFRS 2013'!K21</f>
        <v>3312</v>
      </c>
      <c r="H21" s="82">
        <f t="shared" si="1"/>
        <v>0.12800000000015643</v>
      </c>
    </row>
    <row r="22" spans="1:8" x14ac:dyDescent="0.25">
      <c r="A22" s="79">
        <v>1815</v>
      </c>
      <c r="B22" s="39" t="s">
        <v>28</v>
      </c>
      <c r="C22" s="73">
        <f>'[2]App.2-B_FA Contin MIFRS 2013'!F22</f>
        <v>0</v>
      </c>
      <c r="D22" s="74">
        <f>'[2]App.2-CG_MIFRS_DepExp_2012'!F22</f>
        <v>0</v>
      </c>
      <c r="E22" s="80">
        <f t="shared" si="0"/>
        <v>0</v>
      </c>
      <c r="F22" s="81">
        <f>IF(D22=0,'[2]App.2-CG_MIFRS_DepExp_2012'!O22,+'[2]App.2-CG_MIFRS_DepExp_2012'!O22+((C22*0.5)/D22))</f>
        <v>0</v>
      </c>
      <c r="G22" s="77">
        <f>-'[2]App.2-B_FA Contin MIFRS 2013'!K22</f>
        <v>0</v>
      </c>
      <c r="H22" s="82">
        <f t="shared" si="1"/>
        <v>0</v>
      </c>
    </row>
    <row r="23" spans="1:8" x14ac:dyDescent="0.25">
      <c r="A23" s="79">
        <v>1820</v>
      </c>
      <c r="B23" s="28" t="s">
        <v>29</v>
      </c>
      <c r="C23" s="73">
        <f>'[2]App.2-B_FA Contin MIFRS 2013'!F23</f>
        <v>194422</v>
      </c>
      <c r="D23" s="74">
        <f>'[2]App.2-CG_MIFRS_DepExp_2012'!F23</f>
        <v>40</v>
      </c>
      <c r="E23" s="80">
        <f t="shared" si="0"/>
        <v>2.5000000000000001E-2</v>
      </c>
      <c r="F23" s="81">
        <f>IF(D23=0,'[2]App.2-CG_MIFRS_DepExp_2012'!O23,+'[2]App.2-CG_MIFRS_DepExp_2012'!O23+((C23*0.5)/D23))</f>
        <v>93751.170690804065</v>
      </c>
      <c r="G23" s="77">
        <f>-'[2]App.2-B_FA Contin MIFRS 2013'!K23</f>
        <v>93752</v>
      </c>
      <c r="H23" s="82">
        <f t="shared" si="1"/>
        <v>-0.82930919593491126</v>
      </c>
    </row>
    <row r="24" spans="1:8" x14ac:dyDescent="0.25">
      <c r="A24" s="79">
        <v>1825</v>
      </c>
      <c r="B24" s="39" t="s">
        <v>30</v>
      </c>
      <c r="C24" s="73">
        <f>'[2]App.2-B_FA Contin MIFRS 2013'!F24</f>
        <v>0</v>
      </c>
      <c r="D24" s="74">
        <f>'[2]App.2-CG_MIFRS_DepExp_2012'!F24</f>
        <v>0</v>
      </c>
      <c r="E24" s="80">
        <f t="shared" si="0"/>
        <v>0</v>
      </c>
      <c r="F24" s="81">
        <f>IF(D24=0,'[2]App.2-CG_MIFRS_DepExp_2012'!O24,+'[2]App.2-CG_MIFRS_DepExp_2012'!O24+((C24*0.5)/D24))</f>
        <v>0</v>
      </c>
      <c r="G24" s="77">
        <f>-'[2]App.2-B_FA Contin MIFRS 2013'!K24</f>
        <v>0</v>
      </c>
      <c r="H24" s="82">
        <f t="shared" si="1"/>
        <v>0</v>
      </c>
    </row>
    <row r="25" spans="1:8" x14ac:dyDescent="0.25">
      <c r="A25" s="79">
        <v>1830</v>
      </c>
      <c r="B25" s="39" t="s">
        <v>31</v>
      </c>
      <c r="C25" s="73">
        <f>'[2]App.2-B_FA Contin MIFRS 2013'!F25</f>
        <v>918153</v>
      </c>
      <c r="D25" s="74">
        <f>'[2]App.2-CG_MIFRS_DepExp_2012'!F25</f>
        <v>45</v>
      </c>
      <c r="E25" s="80">
        <f t="shared" si="0"/>
        <v>2.2222222222222223E-2</v>
      </c>
      <c r="F25" s="81">
        <f>IF(D25=0,'[2]App.2-CG_MIFRS_DepExp_2012'!O25,+'[2]App.2-CG_MIFRS_DepExp_2012'!O25+((C25*0.5)/D25))</f>
        <v>210236.75629128225</v>
      </c>
      <c r="G25" s="77">
        <f>-'[2]App.2-B_FA Contin MIFRS 2013'!K25</f>
        <v>210238</v>
      </c>
      <c r="H25" s="82">
        <f t="shared" si="1"/>
        <v>-1.2437087177531794</v>
      </c>
    </row>
    <row r="26" spans="1:8" x14ac:dyDescent="0.25">
      <c r="A26" s="79">
        <v>1835</v>
      </c>
      <c r="B26" s="39" t="s">
        <v>32</v>
      </c>
      <c r="C26" s="73">
        <f>'[2]App.2-B_FA Contin MIFRS 2013'!F26</f>
        <v>1123543</v>
      </c>
      <c r="D26" s="74">
        <f>'[2]App.2-CG_MIFRS_DepExp_2012'!F26</f>
        <v>60</v>
      </c>
      <c r="E26" s="80">
        <f t="shared" si="0"/>
        <v>1.6666666666666666E-2</v>
      </c>
      <c r="F26" s="81">
        <f>IF(D26=0,'[2]App.2-CG_MIFRS_DepExp_2012'!O26,+'[2]App.2-CG_MIFRS_DepExp_2012'!O26+((C26*0.5)/D26))</f>
        <v>167752.80107449857</v>
      </c>
      <c r="G26" s="77">
        <f>-'[2]App.2-B_FA Contin MIFRS 2013'!K26</f>
        <v>167753</v>
      </c>
      <c r="H26" s="82">
        <f t="shared" si="1"/>
        <v>-0.19892550143413246</v>
      </c>
    </row>
    <row r="27" spans="1:8" x14ac:dyDescent="0.25">
      <c r="A27" s="79">
        <v>1840</v>
      </c>
      <c r="B27" s="39" t="s">
        <v>33</v>
      </c>
      <c r="C27" s="73">
        <f>'[2]App.2-B_FA Contin MIFRS 2013'!F27</f>
        <v>38205</v>
      </c>
      <c r="D27" s="74">
        <f>'[2]App.2-CG_MIFRS_DepExp_2012'!F27</f>
        <v>40</v>
      </c>
      <c r="E27" s="80">
        <f t="shared" si="0"/>
        <v>2.5000000000000001E-2</v>
      </c>
      <c r="F27" s="81">
        <f>IF(D27=0,'[2]App.2-CG_MIFRS_DepExp_2012'!O27,+'[2]App.2-CG_MIFRS_DepExp_2012'!O27+((C27*0.5)/D27))</f>
        <v>49686.668537212056</v>
      </c>
      <c r="G27" s="77">
        <f>-'[2]App.2-B_FA Contin MIFRS 2013'!K27</f>
        <v>49686</v>
      </c>
      <c r="H27" s="82">
        <f t="shared" si="1"/>
        <v>0.66853721205552574</v>
      </c>
    </row>
    <row r="28" spans="1:8" x14ac:dyDescent="0.25">
      <c r="A28" s="79">
        <v>1845</v>
      </c>
      <c r="B28" s="39" t="s">
        <v>34</v>
      </c>
      <c r="C28" s="73">
        <f>'[2]App.2-B_FA Contin MIFRS 2013'!F28</f>
        <v>157573</v>
      </c>
      <c r="D28" s="74">
        <f>'[2]App.2-CG_MIFRS_DepExp_2012'!F28</f>
        <v>40</v>
      </c>
      <c r="E28" s="80">
        <f t="shared" si="0"/>
        <v>2.5000000000000001E-2</v>
      </c>
      <c r="F28" s="81">
        <f>IF(D28=0,'[2]App.2-CG_MIFRS_DepExp_2012'!O28,+'[2]App.2-CG_MIFRS_DepExp_2012'!O28+((C28*0.5)/D28))</f>
        <v>323746.52758570574</v>
      </c>
      <c r="G28" s="77">
        <f>-'[2]App.2-B_FA Contin MIFRS 2013'!K28</f>
        <v>323746</v>
      </c>
      <c r="H28" s="82">
        <f t="shared" si="1"/>
        <v>0.52758570574223995</v>
      </c>
    </row>
    <row r="29" spans="1:8" x14ac:dyDescent="0.25">
      <c r="A29" s="79">
        <v>1850</v>
      </c>
      <c r="B29" s="39" t="s">
        <v>35</v>
      </c>
      <c r="C29" s="73"/>
      <c r="D29" s="74">
        <f>'[2]App.2-CG_MIFRS_DepExp_2012'!F29</f>
        <v>40</v>
      </c>
      <c r="E29" s="80">
        <f t="shared" si="0"/>
        <v>2.5000000000000001E-2</v>
      </c>
      <c r="F29" s="81">
        <f>IF(D29=0,'[2]App.2-CG_MIFRS_DepExp_2012'!O29,+'[2]App.2-CG_MIFRS_DepExp_2012'!O29+((C29*0.5)/D29))</f>
        <v>213458.06749188044</v>
      </c>
      <c r="G29" s="77">
        <f>-'[2]App.2-B_FA Contin MIFRS 2013'!K29</f>
        <v>221577</v>
      </c>
      <c r="H29" s="82">
        <f t="shared" si="1"/>
        <v>-8118.9325081195566</v>
      </c>
    </row>
    <row r="30" spans="1:8" x14ac:dyDescent="0.25">
      <c r="A30" s="79">
        <v>1855</v>
      </c>
      <c r="B30" s="39" t="s">
        <v>36</v>
      </c>
      <c r="C30" s="73">
        <f>'[2]App.2-B_FA Contin MIFRS 2013'!F30</f>
        <v>216912</v>
      </c>
      <c r="D30" s="74">
        <v>50</v>
      </c>
      <c r="E30" s="80">
        <f t="shared" si="0"/>
        <v>0.02</v>
      </c>
      <c r="F30" s="81">
        <f>IF(D30=0,'[2]App.2-CG_MIFRS_DepExp_2012'!O30,+'[2]App.2-CG_MIFRS_DepExp_2012'!O30+((C30*0.5)/D30))</f>
        <v>83993.886300043989</v>
      </c>
      <c r="G30" s="77">
        <f>-'[2]App.2-B_FA Contin MIFRS 2013'!K30</f>
        <v>83994</v>
      </c>
      <c r="H30" s="82">
        <f t="shared" si="1"/>
        <v>-0.11369995601125993</v>
      </c>
    </row>
    <row r="31" spans="1:8" x14ac:dyDescent="0.25">
      <c r="A31" s="79">
        <v>1860</v>
      </c>
      <c r="B31" s="39" t="s">
        <v>37</v>
      </c>
      <c r="C31" s="73">
        <f>'[2]App.2-B_FA Contin MIFRS 2013'!F31</f>
        <v>0</v>
      </c>
      <c r="D31" s="74">
        <f>'[2]App.2-CG_MIFRS_DepExp_2012'!F31</f>
        <v>25</v>
      </c>
      <c r="E31" s="80">
        <f t="shared" si="0"/>
        <v>0.04</v>
      </c>
      <c r="F31" s="81">
        <f>IF(D31=0,'[2]App.2-CG_MIFRS_DepExp_2012'!O31,+'[2]App.2-CG_MIFRS_DepExp_2012'!O31+((C31*0.5)/D31))</f>
        <v>11490.243138891787</v>
      </c>
      <c r="G31" s="77">
        <f>-'[2]App.2-B_FA Contin MIFRS 2013'!K31</f>
        <v>11490</v>
      </c>
      <c r="H31" s="82">
        <f t="shared" si="1"/>
        <v>0.24313889178665704</v>
      </c>
    </row>
    <row r="32" spans="1:8" x14ac:dyDescent="0.25">
      <c r="A32" s="83">
        <v>1860</v>
      </c>
      <c r="B32" s="36" t="s">
        <v>38</v>
      </c>
      <c r="C32" s="73">
        <f>'[2]App.2-B_FA Contin MIFRS 2013'!F32</f>
        <v>116170</v>
      </c>
      <c r="D32" s="74">
        <f>'[2]App.2-CG_MIFRS_DepExp_2012'!F32</f>
        <v>15</v>
      </c>
      <c r="E32" s="80">
        <f t="shared" si="0"/>
        <v>6.6666666666666666E-2</v>
      </c>
      <c r="F32" s="81">
        <f>IF(D32=0,'[2]App.2-CG_MIFRS_DepExp_2012'!O32,+'[2]App.2-CG_MIFRS_DepExp_2012'!O32+((C32*0.5)/D32))</f>
        <v>152968.39136537668</v>
      </c>
      <c r="G32" s="77">
        <f>-'[2]App.2-B_FA Contin MIFRS 2013'!K32</f>
        <v>152968</v>
      </c>
      <c r="H32" s="82">
        <f t="shared" si="1"/>
        <v>0.39136537667945959</v>
      </c>
    </row>
    <row r="33" spans="1:8" x14ac:dyDescent="0.25">
      <c r="A33" s="83">
        <v>1875</v>
      </c>
      <c r="B33" s="38" t="s">
        <v>39</v>
      </c>
      <c r="C33" s="73">
        <f>'[2]App.2-B_FA Contin MIFRS 2013'!F33</f>
        <v>0</v>
      </c>
      <c r="D33" s="74">
        <f>'[2]App.2-CG_MIFRS_DepExp_2012'!F33</f>
        <v>0</v>
      </c>
      <c r="E33" s="80">
        <f t="shared" si="0"/>
        <v>0</v>
      </c>
      <c r="F33" s="81">
        <f>IF(D33=0,'[2]App.2-CG_MIFRS_DepExp_2012'!O34,+'[2]App.2-CG_MIFRS_DepExp_2012'!O34+((C33*0.5)/D33))</f>
        <v>0</v>
      </c>
      <c r="G33" s="77">
        <f>-'[2]App.2-B_FA Contin MIFRS 2013'!K33</f>
        <v>0</v>
      </c>
      <c r="H33" s="82">
        <f t="shared" si="1"/>
        <v>0</v>
      </c>
    </row>
    <row r="34" spans="1:8" x14ac:dyDescent="0.25">
      <c r="A34" s="83">
        <v>1905</v>
      </c>
      <c r="B34" s="36" t="s">
        <v>24</v>
      </c>
      <c r="C34" s="73">
        <f>'[2]App.2-B_FA Contin MIFRS 2013'!F34</f>
        <v>0</v>
      </c>
      <c r="D34" s="74">
        <f>'[2]App.2-CG_MIFRS_DepExp_2012'!F34</f>
        <v>0</v>
      </c>
      <c r="E34" s="80">
        <f t="shared" si="0"/>
        <v>0</v>
      </c>
      <c r="F34" s="81">
        <f>IF(D34=0,'[2]App.2-CG_MIFRS_DepExp_2012'!O34,+'[2]App.2-CG_MIFRS_DepExp_2012'!O34+((C34*0.5)/D34))</f>
        <v>0</v>
      </c>
      <c r="G34" s="77">
        <f>-'[2]App.2-B_FA Contin MIFRS 2013'!K34</f>
        <v>0</v>
      </c>
      <c r="H34" s="82">
        <f t="shared" si="1"/>
        <v>0</v>
      </c>
    </row>
    <row r="35" spans="1:8" x14ac:dyDescent="0.25">
      <c r="A35" s="79">
        <v>1908</v>
      </c>
      <c r="B35" s="39" t="s">
        <v>40</v>
      </c>
      <c r="C35" s="73">
        <f>'[2]App.2-B_FA Contin MIFRS 2013'!F35+2000000</f>
        <v>7127500</v>
      </c>
      <c r="D35" s="74">
        <f>'[2]App.2-CG_MIFRS_DepExp_2012'!F35</f>
        <v>50</v>
      </c>
      <c r="E35" s="80">
        <f t="shared" si="0"/>
        <v>0.02</v>
      </c>
      <c r="F35" s="81">
        <f>IF(D35=0,'[2]App.2-CG_MIFRS_DepExp_2012'!O35,+'[2]App.2-CG_MIFRS_DepExp_2012'!O35+((C35*0.5)/D35))</f>
        <v>100390.60675883257</v>
      </c>
      <c r="G35" s="77">
        <f>-'[2]App.2-B_FA Contin MIFRS 2013'!K35</f>
        <v>100391</v>
      </c>
      <c r="H35" s="82">
        <f t="shared" si="1"/>
        <v>-0.39324116743227933</v>
      </c>
    </row>
    <row r="36" spans="1:8" x14ac:dyDescent="0.25">
      <c r="A36" s="79">
        <v>1910</v>
      </c>
      <c r="B36" s="39" t="s">
        <v>27</v>
      </c>
      <c r="C36" s="73">
        <f>'[2]App.2-B_FA Contin MIFRS 2013'!F36</f>
        <v>0</v>
      </c>
      <c r="D36" s="74">
        <f>'[2]App.2-CG_MIFRS_DepExp_2012'!F36</f>
        <v>0</v>
      </c>
      <c r="E36" s="80">
        <f t="shared" si="0"/>
        <v>0</v>
      </c>
      <c r="F36" s="81">
        <f>IF(D36=0,'[2]App.2-CG_MIFRS_DepExp_2012'!O36,+'[2]App.2-CG_MIFRS_DepExp_2012'!O36+((C36*0.5)/D36))</f>
        <v>0</v>
      </c>
      <c r="G36" s="77">
        <f>-'[2]App.2-B_FA Contin MIFRS 2013'!K36</f>
        <v>0</v>
      </c>
      <c r="H36" s="82">
        <f t="shared" si="1"/>
        <v>0</v>
      </c>
    </row>
    <row r="37" spans="1:8" x14ac:dyDescent="0.25">
      <c r="A37" s="79">
        <v>1915</v>
      </c>
      <c r="B37" s="39" t="s">
        <v>41</v>
      </c>
      <c r="C37" s="73">
        <f>'[2]App.2-B_FA Contin MIFRS 2013'!F37</f>
        <v>35000</v>
      </c>
      <c r="D37" s="74">
        <f>'[2]App.2-CG_MIFRS_DepExp_2012'!F37</f>
        <v>10</v>
      </c>
      <c r="E37" s="80">
        <f t="shared" si="0"/>
        <v>0.1</v>
      </c>
      <c r="F37" s="81">
        <f>IF(D37=0,'[2]App.2-CG_MIFRS_DepExp_2012'!O37,+'[2]App.2-CG_MIFRS_DepExp_2012'!O37+((C37*0.5)/D37))</f>
        <v>15561.130454107712</v>
      </c>
      <c r="G37" s="77">
        <f>-'[2]App.2-B_FA Contin MIFRS 2013'!K37</f>
        <v>15561</v>
      </c>
      <c r="H37" s="82">
        <f t="shared" si="1"/>
        <v>0.1304541077115573</v>
      </c>
    </row>
    <row r="38" spans="1:8" x14ac:dyDescent="0.25">
      <c r="A38" s="79">
        <v>1915</v>
      </c>
      <c r="B38" s="39" t="s">
        <v>42</v>
      </c>
      <c r="C38" s="73">
        <f>'[2]App.2-B_FA Contin MIFRS 2013'!F38</f>
        <v>0</v>
      </c>
      <c r="D38" s="74">
        <f>'[2]App.2-CG_MIFRS_DepExp_2012'!F38</f>
        <v>0</v>
      </c>
      <c r="E38" s="80">
        <f t="shared" si="0"/>
        <v>0</v>
      </c>
      <c r="F38" s="81">
        <f>IF(D38=0,'[2]App.2-CG_MIFRS_DepExp_2012'!O38,+'[2]App.2-CG_MIFRS_DepExp_2012'!O38+((C38*0.5)/D38))</f>
        <v>0</v>
      </c>
      <c r="G38" s="77">
        <f>-'[2]App.2-B_FA Contin MIFRS 2013'!K38</f>
        <v>0</v>
      </c>
      <c r="H38" s="82">
        <f t="shared" si="1"/>
        <v>0</v>
      </c>
    </row>
    <row r="39" spans="1:8" x14ac:dyDescent="0.25">
      <c r="A39" s="79">
        <v>1920</v>
      </c>
      <c r="B39" s="39" t="s">
        <v>43</v>
      </c>
      <c r="C39" s="73">
        <f>'[2]App.2-B_FA Contin MIFRS 2013'!F39</f>
        <v>128000</v>
      </c>
      <c r="D39" s="74">
        <f>'[2]App.2-CG_MIFRS_DepExp_2012'!F39</f>
        <v>5</v>
      </c>
      <c r="E39" s="80">
        <f t="shared" si="0"/>
        <v>0.2</v>
      </c>
      <c r="F39" s="81">
        <f>IF(D39=0,'[2]App.2-CG_MIFRS_DepExp_2012'!O39,+'[2]App.2-CG_MIFRS_DepExp_2012'!O39+((C39*0.5)/D39))</f>
        <v>75181.561046575225</v>
      </c>
      <c r="G39" s="77">
        <f>-'[2]App.2-B_FA Contin MIFRS 2013'!K39</f>
        <v>75182</v>
      </c>
      <c r="H39" s="82">
        <f t="shared" si="1"/>
        <v>-0.43895342477480881</v>
      </c>
    </row>
    <row r="40" spans="1:8" x14ac:dyDescent="0.25">
      <c r="A40" s="84">
        <v>1920</v>
      </c>
      <c r="B40" s="28" t="s">
        <v>44</v>
      </c>
      <c r="C40" s="73">
        <f>'[2]App.2-B_FA Contin MIFRS 2013'!F40</f>
        <v>0</v>
      </c>
      <c r="D40" s="74">
        <f>'[2]App.2-CG_MIFRS_DepExp_2012'!F40</f>
        <v>0</v>
      </c>
      <c r="E40" s="80">
        <f t="shared" si="0"/>
        <v>0</v>
      </c>
      <c r="F40" s="81">
        <f>IF(D40=0,'[2]App.2-CG_MIFRS_DepExp_2012'!O40,+'[2]App.2-CG_MIFRS_DepExp_2012'!O40+((C40*0.5)/D40))</f>
        <v>0</v>
      </c>
      <c r="G40" s="77">
        <f>-'[2]App.2-B_FA Contin MIFRS 2013'!K40</f>
        <v>0</v>
      </c>
      <c r="H40" s="82">
        <f t="shared" si="1"/>
        <v>0</v>
      </c>
    </row>
    <row r="41" spans="1:8" x14ac:dyDescent="0.25">
      <c r="A41" s="84">
        <v>1920</v>
      </c>
      <c r="B41" s="28" t="s">
        <v>45</v>
      </c>
      <c r="C41" s="73">
        <f>'[2]App.2-B_FA Contin MIFRS 2013'!F41</f>
        <v>0</v>
      </c>
      <c r="D41" s="74">
        <f>'[2]App.2-CG_MIFRS_DepExp_2012'!F41</f>
        <v>0</v>
      </c>
      <c r="E41" s="80">
        <f t="shared" si="0"/>
        <v>0</v>
      </c>
      <c r="F41" s="81">
        <f>IF(D41=0,'[2]App.2-CG_MIFRS_DepExp_2012'!O41,+'[2]App.2-CG_MIFRS_DepExp_2012'!O41+((C41*0.5)/D41))</f>
        <v>0</v>
      </c>
      <c r="G41" s="77">
        <f>-'[2]App.2-B_FA Contin MIFRS 2013'!K41</f>
        <v>0</v>
      </c>
      <c r="H41" s="82">
        <f t="shared" si="1"/>
        <v>0</v>
      </c>
    </row>
    <row r="42" spans="1:8" x14ac:dyDescent="0.25">
      <c r="A42" s="79">
        <v>1930</v>
      </c>
      <c r="B42" s="39" t="s">
        <v>46</v>
      </c>
      <c r="C42" s="73">
        <f>'[2]App.2-B_FA Contin MIFRS 2013'!F42</f>
        <v>110000</v>
      </c>
      <c r="D42" s="74">
        <f>'[2]App.2-CG_MIFRS_DepExp_2012'!F42</f>
        <v>5</v>
      </c>
      <c r="E42" s="80">
        <f t="shared" si="0"/>
        <v>0.2</v>
      </c>
      <c r="F42" s="81">
        <f>IF(D42=0,'[2]App.2-CG_MIFRS_DepExp_2012'!O42,+'[2]App.2-CG_MIFRS_DepExp_2012'!O42+((C42*0.5)/D42))</f>
        <v>170800.46817024209</v>
      </c>
      <c r="G42" s="77">
        <f>-'[2]App.2-B_FA Contin MIFRS 2013'!K42</f>
        <v>170800</v>
      </c>
      <c r="H42" s="82">
        <f t="shared" si="1"/>
        <v>0.46817024209303781</v>
      </c>
    </row>
    <row r="43" spans="1:8" x14ac:dyDescent="0.25">
      <c r="A43" s="79">
        <v>1935</v>
      </c>
      <c r="B43" s="39" t="s">
        <v>47</v>
      </c>
      <c r="C43" s="73">
        <f>'[2]App.2-B_FA Contin MIFRS 2013'!F43</f>
        <v>4200</v>
      </c>
      <c r="D43" s="74">
        <f>'[2]App.2-CG_MIFRS_DepExp_2012'!F43</f>
        <v>10</v>
      </c>
      <c r="E43" s="80">
        <f t="shared" si="0"/>
        <v>0.1</v>
      </c>
      <c r="F43" s="81">
        <f>IF(D43=0,'[2]App.2-CG_MIFRS_DepExp_2012'!O43,+'[2]App.2-CG_MIFRS_DepExp_2012'!O43+((C43*0.5)/D43))</f>
        <v>2363.6287732819524</v>
      </c>
      <c r="G43" s="77">
        <f>-'[2]App.2-B_FA Contin MIFRS 2013'!K43</f>
        <v>2364</v>
      </c>
      <c r="H43" s="82">
        <f t="shared" si="1"/>
        <v>-0.37122671804763741</v>
      </c>
    </row>
    <row r="44" spans="1:8" x14ac:dyDescent="0.25">
      <c r="A44" s="79">
        <v>1940</v>
      </c>
      <c r="B44" s="39" t="s">
        <v>48</v>
      </c>
      <c r="C44" s="73">
        <f>'[2]App.2-B_FA Contin MIFRS 2013'!F44</f>
        <v>20000</v>
      </c>
      <c r="D44" s="74">
        <f>'[2]App.2-CG_MIFRS_DepExp_2012'!F44</f>
        <v>10</v>
      </c>
      <c r="E44" s="80">
        <f t="shared" si="0"/>
        <v>0.1</v>
      </c>
      <c r="F44" s="81">
        <f>IF(D44=0,'[2]App.2-CG_MIFRS_DepExp_2012'!O44,+'[2]App.2-CG_MIFRS_DepExp_2012'!O44+((C44*0.5)/D44))</f>
        <v>34462.363625156664</v>
      </c>
      <c r="G44" s="77">
        <f>-'[2]App.2-B_FA Contin MIFRS 2013'!K44</f>
        <v>34462</v>
      </c>
      <c r="H44" s="82">
        <f t="shared" si="1"/>
        <v>0.3636251566640567</v>
      </c>
    </row>
    <row r="45" spans="1:8" x14ac:dyDescent="0.25">
      <c r="A45" s="79">
        <v>1945</v>
      </c>
      <c r="B45" s="39" t="s">
        <v>49</v>
      </c>
      <c r="C45" s="73">
        <f>'[2]App.2-B_FA Contin MIFRS 2013'!F45</f>
        <v>19000</v>
      </c>
      <c r="D45" s="74">
        <f>'[2]App.2-CG_MIFRS_DepExp_2012'!F45</f>
        <v>10</v>
      </c>
      <c r="E45" s="80">
        <f t="shared" si="0"/>
        <v>0.1</v>
      </c>
      <c r="F45" s="81">
        <f>IF(D45=0,'[2]App.2-CG_MIFRS_DepExp_2012'!O45,+'[2]App.2-CG_MIFRS_DepExp_2012'!O45+((C45*0.5)/D45))</f>
        <v>4005.7579318448884</v>
      </c>
      <c r="G45" s="77">
        <f>-'[2]App.2-B_FA Contin MIFRS 2013'!K45</f>
        <v>4006</v>
      </c>
      <c r="H45" s="82">
        <f t="shared" si="1"/>
        <v>-0.24206815511161039</v>
      </c>
    </row>
    <row r="46" spans="1:8" x14ac:dyDescent="0.25">
      <c r="A46" s="79">
        <v>1950</v>
      </c>
      <c r="B46" s="39" t="s">
        <v>50</v>
      </c>
      <c r="C46" s="73">
        <f>'[2]App.2-B_FA Contin MIFRS 2013'!F46</f>
        <v>0</v>
      </c>
      <c r="D46" s="74">
        <f>'[2]App.2-CG_MIFRS_DepExp_2012'!F46</f>
        <v>0</v>
      </c>
      <c r="E46" s="80">
        <f t="shared" si="0"/>
        <v>0</v>
      </c>
      <c r="F46" s="81">
        <f>IF(D46=0,'[2]App.2-CG_MIFRS_DepExp_2012'!O46,+'[2]App.2-CG_MIFRS_DepExp_2012'!O46+((C46*0.5)/D46))</f>
        <v>0</v>
      </c>
      <c r="G46" s="77">
        <f>-'[2]App.2-B_FA Contin MIFRS 2013'!K46</f>
        <v>0</v>
      </c>
      <c r="H46" s="82">
        <f t="shared" si="1"/>
        <v>0</v>
      </c>
    </row>
    <row r="47" spans="1:8" x14ac:dyDescent="0.25">
      <c r="A47" s="79">
        <v>1955</v>
      </c>
      <c r="B47" s="39" t="s">
        <v>51</v>
      </c>
      <c r="C47" s="73">
        <f>'[2]App.2-B_FA Contin MIFRS 2013'!F47</f>
        <v>0</v>
      </c>
      <c r="D47" s="74">
        <f>'[2]App.2-CG_MIFRS_DepExp_2012'!F47</f>
        <v>0</v>
      </c>
      <c r="E47" s="80">
        <f t="shared" si="0"/>
        <v>0</v>
      </c>
      <c r="F47" s="81">
        <f>IF(D47=0,'[2]App.2-CG_MIFRS_DepExp_2012'!O47,+'[2]App.2-CG_MIFRS_DepExp_2012'!O47+((C47*0.5)/D47))</f>
        <v>0</v>
      </c>
      <c r="G47" s="77">
        <f>-'[2]App.2-B_FA Contin MIFRS 2013'!K47</f>
        <v>0</v>
      </c>
      <c r="H47" s="82">
        <f t="shared" si="1"/>
        <v>0</v>
      </c>
    </row>
    <row r="48" spans="1:8" x14ac:dyDescent="0.25">
      <c r="A48" s="85">
        <v>1955</v>
      </c>
      <c r="B48" s="38" t="s">
        <v>52</v>
      </c>
      <c r="C48" s="73">
        <f>'[2]App.2-B_FA Contin MIFRS 2013'!F48</f>
        <v>0</v>
      </c>
      <c r="D48" s="74">
        <f>'[2]App.2-CG_MIFRS_DepExp_2012'!F48</f>
        <v>0</v>
      </c>
      <c r="E48" s="80">
        <f t="shared" si="0"/>
        <v>0</v>
      </c>
      <c r="F48" s="81">
        <f>IF(D48=0,'[2]App.2-CG_MIFRS_DepExp_2012'!O48,+'[2]App.2-CG_MIFRS_DepExp_2012'!O48+((C48*0.5)/D48))</f>
        <v>0</v>
      </c>
      <c r="G48" s="77">
        <f>-'[2]App.2-B_FA Contin MIFRS 2013'!K48</f>
        <v>0</v>
      </c>
      <c r="H48" s="82">
        <f t="shared" si="1"/>
        <v>0</v>
      </c>
    </row>
    <row r="49" spans="1:10" x14ac:dyDescent="0.25">
      <c r="A49" s="84">
        <v>1960</v>
      </c>
      <c r="B49" s="28" t="s">
        <v>53</v>
      </c>
      <c r="C49" s="73">
        <f>'[2]App.2-B_FA Contin MIFRS 2013'!F49</f>
        <v>0</v>
      </c>
      <c r="D49" s="74">
        <f>'[2]App.2-CG_MIFRS_DepExp_2012'!F49</f>
        <v>0</v>
      </c>
      <c r="E49" s="80">
        <f t="shared" si="0"/>
        <v>0</v>
      </c>
      <c r="F49" s="81">
        <f>IF(D49=0,'[2]App.2-CG_MIFRS_DepExp_2012'!O49,+'[2]App.2-CG_MIFRS_DepExp_2012'!O49+((C49*0.5)/D49))</f>
        <v>0</v>
      </c>
      <c r="G49" s="77">
        <f>-'[2]App.2-B_FA Contin MIFRS 2013'!K49</f>
        <v>0</v>
      </c>
      <c r="H49" s="82">
        <f t="shared" si="1"/>
        <v>0</v>
      </c>
    </row>
    <row r="50" spans="1:10" x14ac:dyDescent="0.25">
      <c r="A50" s="79">
        <v>1975</v>
      </c>
      <c r="B50" s="39" t="s">
        <v>54</v>
      </c>
      <c r="C50" s="73">
        <f>'[2]App.2-B_FA Contin MIFRS 2013'!F50</f>
        <v>0</v>
      </c>
      <c r="D50" s="74">
        <f>'[2]App.2-CG_MIFRS_DepExp_2012'!F50</f>
        <v>0</v>
      </c>
      <c r="E50" s="80">
        <f t="shared" si="0"/>
        <v>0</v>
      </c>
      <c r="F50" s="81">
        <f>IF(D50=0,'[2]App.2-CG_MIFRS_DepExp_2012'!O50,+'[2]App.2-CG_MIFRS_DepExp_2012'!O50+((C50*0.5)/D50))</f>
        <v>0</v>
      </c>
      <c r="G50" s="77">
        <f>-'[2]App.2-B_FA Contin MIFRS 2013'!K50</f>
        <v>0</v>
      </c>
      <c r="H50" s="82">
        <f t="shared" si="1"/>
        <v>0</v>
      </c>
    </row>
    <row r="51" spans="1:10" x14ac:dyDescent="0.25">
      <c r="A51" s="79">
        <v>1980</v>
      </c>
      <c r="B51" s="39" t="s">
        <v>55</v>
      </c>
      <c r="C51" s="73">
        <f>'[2]App.2-B_FA Contin MIFRS 2013'!F51</f>
        <v>266697</v>
      </c>
      <c r="D51" s="74">
        <f>'[2]App.2-CG_MIFRS_DepExp_2012'!F51</f>
        <v>15</v>
      </c>
      <c r="E51" s="80">
        <f t="shared" si="0"/>
        <v>6.6666666666666666E-2</v>
      </c>
      <c r="F51" s="81">
        <f>IF(D51=0,'[2]App.2-CG_MIFRS_DepExp_2012'!O51,+'[2]App.2-CG_MIFRS_DepExp_2012'!O51+((C51*0.5)/D51))</f>
        <v>118418.11366217125</v>
      </c>
      <c r="G51" s="77">
        <f>-'[2]App.2-B_FA Contin MIFRS 2013'!K51</f>
        <v>118418</v>
      </c>
      <c r="H51" s="82">
        <f t="shared" si="1"/>
        <v>0.11366217125032563</v>
      </c>
    </row>
    <row r="52" spans="1:10" x14ac:dyDescent="0.25">
      <c r="A52" s="79">
        <v>1985</v>
      </c>
      <c r="B52" s="39" t="s">
        <v>56</v>
      </c>
      <c r="C52" s="73">
        <f>'[2]App.2-B_FA Contin MIFRS 2013'!F52</f>
        <v>0</v>
      </c>
      <c r="D52" s="74">
        <f>'[2]App.2-CG_MIFRS_DepExp_2012'!F52</f>
        <v>0</v>
      </c>
      <c r="E52" s="80">
        <f t="shared" si="0"/>
        <v>0</v>
      </c>
      <c r="F52" s="81">
        <f>IF(D52=0,'[2]App.2-CG_MIFRS_DepExp_2012'!O52,+'[2]App.2-CG_MIFRS_DepExp_2012'!O52+((C52*0.5)/D52))</f>
        <v>0</v>
      </c>
      <c r="G52" s="77">
        <f>-'[2]App.2-B_FA Contin MIFRS 2013'!K52</f>
        <v>0</v>
      </c>
      <c r="H52" s="82">
        <f t="shared" si="1"/>
        <v>0</v>
      </c>
    </row>
    <row r="53" spans="1:10" x14ac:dyDescent="0.25">
      <c r="A53" s="79">
        <v>1995</v>
      </c>
      <c r="B53" s="39" t="s">
        <v>57</v>
      </c>
      <c r="C53" s="73">
        <f>'[2]App.2-B_FA Contin MIFRS 2013'!F53</f>
        <v>-382523</v>
      </c>
      <c r="D53" s="74">
        <f>'[2]App.2-CG_MIFRS_DepExp_2012'!F53</f>
        <v>35</v>
      </c>
      <c r="E53" s="80">
        <f t="shared" si="0"/>
        <v>2.8571428571428571E-2</v>
      </c>
      <c r="F53" s="81">
        <f>IF(D53=0,'[2]App.2-CG_MIFRS_DepExp_2012'!O53,+'[2]App.2-CG_MIFRS_DepExp_2012'!O53+((C53*0.5)/D53))</f>
        <v>-246331.50056118093</v>
      </c>
      <c r="G53" s="77">
        <f>-'[2]App.2-B_FA Contin MIFRS 2013'!K53</f>
        <v>-246332</v>
      </c>
      <c r="H53" s="82">
        <f t="shared" si="1"/>
        <v>0.49943881906801835</v>
      </c>
    </row>
    <row r="54" spans="1:10" x14ac:dyDescent="0.25">
      <c r="A54" s="86" t="s">
        <v>58</v>
      </c>
      <c r="B54" s="87"/>
      <c r="C54" s="88"/>
      <c r="D54" s="88"/>
      <c r="E54" s="80">
        <f t="shared" si="0"/>
        <v>0</v>
      </c>
      <c r="F54" s="81">
        <f>IF(D54=0,'[2]App.2-CG_MIFRS_DepExp_2012'!O54,+'[2]App.2-CG_MIFRS_DepExp_2012'!O54+((C54*0.5)/D54))</f>
        <v>0</v>
      </c>
      <c r="G54" s="89"/>
      <c r="H54" s="82">
        <f t="shared" si="1"/>
        <v>0</v>
      </c>
    </row>
    <row r="55" spans="1:10" ht="13.8" thickBot="1" x14ac:dyDescent="0.3">
      <c r="A55" s="90"/>
      <c r="B55" s="91"/>
      <c r="C55" s="92"/>
      <c r="D55" s="92"/>
      <c r="E55" s="93">
        <f t="shared" si="0"/>
        <v>0</v>
      </c>
      <c r="F55" s="94">
        <f>IF(D55=0,'[2]App.2-CG_MIFRS_DepExp_2012'!O55,+'[2]App.2-CG_MIFRS_DepExp_2012'!O55+((C55*0.5)/D55))</f>
        <v>0</v>
      </c>
      <c r="G55" s="95"/>
      <c r="H55" s="96">
        <f t="shared" si="1"/>
        <v>0</v>
      </c>
    </row>
    <row r="56" spans="1:10" ht="14.4" thickTop="1" thickBot="1" x14ac:dyDescent="0.3">
      <c r="A56" s="97"/>
      <c r="B56" s="98" t="s">
        <v>59</v>
      </c>
      <c r="C56" s="99">
        <f>SUM(C16:C55)</f>
        <v>10371352</v>
      </c>
      <c r="D56" s="100"/>
      <c r="E56" s="100"/>
      <c r="F56" s="99">
        <f>SUM(F16:F55)</f>
        <v>1774635.2312551127</v>
      </c>
      <c r="G56" s="99">
        <f>SUM(G16:G55)</f>
        <v>1782754</v>
      </c>
      <c r="H56" s="101">
        <f>SUM(H16:H55)</f>
        <v>-8118.7687448872057</v>
      </c>
    </row>
    <row r="57" spans="1:10" x14ac:dyDescent="0.25">
      <c r="A57" s="102"/>
      <c r="B57" s="58" t="s">
        <v>86</v>
      </c>
      <c r="F57" s="103">
        <f>'[2]App.2-EB_PP&amp;E Deferral Account'!E40</f>
        <v>-639864</v>
      </c>
      <c r="H57" s="104"/>
      <c r="I57" s="105"/>
      <c r="J57" s="106"/>
    </row>
    <row r="58" spans="1:10" ht="24.75" customHeight="1" thickBot="1" x14ac:dyDescent="0.3">
      <c r="A58" s="102"/>
      <c r="B58" s="127" t="s">
        <v>87</v>
      </c>
      <c r="C58" s="127"/>
      <c r="D58" s="127"/>
      <c r="E58" s="128"/>
      <c r="F58" s="107">
        <f>+F57+F56</f>
        <v>1134771.2312551127</v>
      </c>
      <c r="H58" s="104"/>
      <c r="I58" s="105"/>
      <c r="J58" s="106"/>
    </row>
    <row r="59" spans="1:10" ht="13.8" thickTop="1" x14ac:dyDescent="0.25"/>
    <row r="60" spans="1:10" x14ac:dyDescent="0.25">
      <c r="A60" s="108" t="s">
        <v>64</v>
      </c>
      <c r="B60" s="109"/>
      <c r="C60" s="109"/>
      <c r="D60" s="109"/>
      <c r="E60" s="109"/>
      <c r="F60" s="109"/>
      <c r="G60" s="109"/>
      <c r="H60" s="109"/>
    </row>
    <row r="61" spans="1:10" ht="29.25" customHeight="1" x14ac:dyDescent="0.25">
      <c r="A61" s="110">
        <v>1</v>
      </c>
      <c r="B61" s="129" t="s">
        <v>88</v>
      </c>
      <c r="C61" s="129"/>
      <c r="D61" s="129"/>
      <c r="E61" s="129"/>
      <c r="F61" s="129"/>
      <c r="G61" s="129"/>
      <c r="H61" s="129"/>
      <c r="I61" s="129"/>
      <c r="J61" s="129"/>
    </row>
    <row r="62" spans="1:10" x14ac:dyDescent="0.25">
      <c r="A62" s="111">
        <v>2</v>
      </c>
      <c r="B62" s="129" t="s">
        <v>89</v>
      </c>
      <c r="C62" s="129"/>
      <c r="D62" s="129"/>
      <c r="E62" s="129"/>
      <c r="F62" s="129"/>
      <c r="G62" s="129"/>
      <c r="H62" s="129"/>
      <c r="I62" s="129"/>
      <c r="J62" s="129"/>
    </row>
    <row r="65" spans="1:12" ht="12.75" customHeight="1" x14ac:dyDescent="0.25">
      <c r="A65" s="108" t="s">
        <v>90</v>
      </c>
      <c r="B65" s="130" t="s">
        <v>91</v>
      </c>
      <c r="C65" s="130"/>
      <c r="D65" s="130"/>
      <c r="E65" s="130"/>
      <c r="F65" s="130"/>
      <c r="G65" s="130"/>
      <c r="H65" s="130"/>
      <c r="I65" s="130"/>
      <c r="J65" s="130"/>
      <c r="K65" s="112"/>
      <c r="L65" s="112"/>
    </row>
    <row r="66" spans="1:12" ht="15" customHeight="1" x14ac:dyDescent="0.25">
      <c r="B66" s="130"/>
      <c r="C66" s="130"/>
      <c r="D66" s="130"/>
      <c r="E66" s="130"/>
      <c r="F66" s="130"/>
      <c r="G66" s="130"/>
      <c r="H66" s="130"/>
      <c r="I66" s="130"/>
      <c r="J66" s="130"/>
      <c r="K66" s="112"/>
      <c r="L66" s="112"/>
    </row>
    <row r="67" spans="1:12" x14ac:dyDescent="0.25">
      <c r="B67" s="112"/>
      <c r="C67" s="112"/>
      <c r="D67" s="112"/>
      <c r="E67" s="112"/>
      <c r="F67" s="112"/>
      <c r="G67" s="112"/>
      <c r="H67" s="112"/>
      <c r="I67" s="112"/>
      <c r="J67" s="112"/>
      <c r="K67" s="112"/>
      <c r="L67" s="112"/>
    </row>
    <row r="71" spans="1:12" x14ac:dyDescent="0.25">
      <c r="G71" s="113"/>
    </row>
    <row r="72" spans="1:12" x14ac:dyDescent="0.25">
      <c r="A72" s="114"/>
      <c r="B72" s="109"/>
      <c r="C72" s="109"/>
      <c r="D72" s="109"/>
      <c r="E72" s="109"/>
      <c r="F72" s="109"/>
      <c r="G72" s="109"/>
      <c r="H72" s="109"/>
    </row>
    <row r="73" spans="1:12" ht="12.75" customHeight="1" x14ac:dyDescent="0.25">
      <c r="B73" s="115"/>
      <c r="C73" s="115"/>
      <c r="D73" s="115"/>
      <c r="E73" s="115"/>
      <c r="F73" s="109"/>
      <c r="G73" s="109"/>
      <c r="H73" s="109"/>
    </row>
    <row r="74" spans="1:12" x14ac:dyDescent="0.25">
      <c r="A74" s="116"/>
      <c r="B74" s="115"/>
      <c r="C74" s="115"/>
      <c r="D74" s="115"/>
      <c r="E74" s="115"/>
      <c r="F74" s="109"/>
      <c r="G74" s="109"/>
      <c r="H74" s="109"/>
    </row>
    <row r="75" spans="1:12" x14ac:dyDescent="0.25">
      <c r="B75" s="115"/>
      <c r="C75" s="115"/>
      <c r="D75" s="115"/>
      <c r="E75" s="115"/>
      <c r="F75" s="109"/>
      <c r="G75" s="109"/>
      <c r="H75" s="109"/>
    </row>
    <row r="77" spans="1:12" x14ac:dyDescent="0.25">
      <c r="A77" s="114"/>
    </row>
    <row r="78" spans="1:12" x14ac:dyDescent="0.25">
      <c r="A78" s="114"/>
    </row>
  </sheetData>
  <mergeCells count="10">
    <mergeCell ref="B58:E58"/>
    <mergeCell ref="B61:J61"/>
    <mergeCell ref="B62:J62"/>
    <mergeCell ref="B65:J66"/>
    <mergeCell ref="A9:J9"/>
    <mergeCell ref="A10:J10"/>
    <mergeCell ref="A11:J11"/>
    <mergeCell ref="A14:A15"/>
    <mergeCell ref="B14:B15"/>
    <mergeCell ref="G14:G15"/>
  </mergeCells>
  <dataValidations count="1">
    <dataValidation allowBlank="1" showInputMessage="1" showErrorMessage="1" promptTitle="Date Format" prompt="E.g:  &quot;August 1, 2011&quot;" sqref="WVP983048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H65544 JD65544 SZ65544 ACV65544 AMR65544 AWN65544 BGJ65544 BQF65544 CAB65544 CJX65544 CTT65544 DDP65544 DNL65544 DXH65544 EHD65544 EQZ65544 FAV65544 FKR65544 FUN65544 GEJ65544 GOF65544 GYB65544 HHX65544 HRT65544 IBP65544 ILL65544 IVH65544 JFD65544 JOZ65544 JYV65544 KIR65544 KSN65544 LCJ65544 LMF65544 LWB65544 MFX65544 MPT65544 MZP65544 NJL65544 NTH65544 ODD65544 OMZ65544 OWV65544 PGR65544 PQN65544 QAJ65544 QKF65544 QUB65544 RDX65544 RNT65544 RXP65544 SHL65544 SRH65544 TBD65544 TKZ65544 TUV65544 UER65544 UON65544 UYJ65544 VIF65544 VSB65544 WBX65544 WLT65544 WVP65544 H131080 JD131080 SZ131080 ACV131080 AMR131080 AWN131080 BGJ131080 BQF131080 CAB131080 CJX131080 CTT131080 DDP131080 DNL131080 DXH131080 EHD131080 EQZ131080 FAV131080 FKR131080 FUN131080 GEJ131080 GOF131080 GYB131080 HHX131080 HRT131080 IBP131080 ILL131080 IVH131080 JFD131080 JOZ131080 JYV131080 KIR131080 KSN131080 LCJ131080 LMF131080 LWB131080 MFX131080 MPT131080 MZP131080 NJL131080 NTH131080 ODD131080 OMZ131080 OWV131080 PGR131080 PQN131080 QAJ131080 QKF131080 QUB131080 RDX131080 RNT131080 RXP131080 SHL131080 SRH131080 TBD131080 TKZ131080 TUV131080 UER131080 UON131080 UYJ131080 VIF131080 VSB131080 WBX131080 WLT131080 WVP131080 H196616 JD196616 SZ196616 ACV196616 AMR196616 AWN196616 BGJ196616 BQF196616 CAB196616 CJX196616 CTT196616 DDP196616 DNL196616 DXH196616 EHD196616 EQZ196616 FAV196616 FKR196616 FUN196616 GEJ196616 GOF196616 GYB196616 HHX196616 HRT196616 IBP196616 ILL196616 IVH196616 JFD196616 JOZ196616 JYV196616 KIR196616 KSN196616 LCJ196616 LMF196616 LWB196616 MFX196616 MPT196616 MZP196616 NJL196616 NTH196616 ODD196616 OMZ196616 OWV196616 PGR196616 PQN196616 QAJ196616 QKF196616 QUB196616 RDX196616 RNT196616 RXP196616 SHL196616 SRH196616 TBD196616 TKZ196616 TUV196616 UER196616 UON196616 UYJ196616 VIF196616 VSB196616 WBX196616 WLT196616 WVP196616 H262152 JD262152 SZ262152 ACV262152 AMR262152 AWN262152 BGJ262152 BQF262152 CAB262152 CJX262152 CTT262152 DDP262152 DNL262152 DXH262152 EHD262152 EQZ262152 FAV262152 FKR262152 FUN262152 GEJ262152 GOF262152 GYB262152 HHX262152 HRT262152 IBP262152 ILL262152 IVH262152 JFD262152 JOZ262152 JYV262152 KIR262152 KSN262152 LCJ262152 LMF262152 LWB262152 MFX262152 MPT262152 MZP262152 NJL262152 NTH262152 ODD262152 OMZ262152 OWV262152 PGR262152 PQN262152 QAJ262152 QKF262152 QUB262152 RDX262152 RNT262152 RXP262152 SHL262152 SRH262152 TBD262152 TKZ262152 TUV262152 UER262152 UON262152 UYJ262152 VIF262152 VSB262152 WBX262152 WLT262152 WVP262152 H327688 JD327688 SZ327688 ACV327688 AMR327688 AWN327688 BGJ327688 BQF327688 CAB327688 CJX327688 CTT327688 DDP327688 DNL327688 DXH327688 EHD327688 EQZ327688 FAV327688 FKR327688 FUN327688 GEJ327688 GOF327688 GYB327688 HHX327688 HRT327688 IBP327688 ILL327688 IVH327688 JFD327688 JOZ327688 JYV327688 KIR327688 KSN327688 LCJ327688 LMF327688 LWB327688 MFX327688 MPT327688 MZP327688 NJL327688 NTH327688 ODD327688 OMZ327688 OWV327688 PGR327688 PQN327688 QAJ327688 QKF327688 QUB327688 RDX327688 RNT327688 RXP327688 SHL327688 SRH327688 TBD327688 TKZ327688 TUV327688 UER327688 UON327688 UYJ327688 VIF327688 VSB327688 WBX327688 WLT327688 WVP327688 H393224 JD393224 SZ393224 ACV393224 AMR393224 AWN393224 BGJ393224 BQF393224 CAB393224 CJX393224 CTT393224 DDP393224 DNL393224 DXH393224 EHD393224 EQZ393224 FAV393224 FKR393224 FUN393224 GEJ393224 GOF393224 GYB393224 HHX393224 HRT393224 IBP393224 ILL393224 IVH393224 JFD393224 JOZ393224 JYV393224 KIR393224 KSN393224 LCJ393224 LMF393224 LWB393224 MFX393224 MPT393224 MZP393224 NJL393224 NTH393224 ODD393224 OMZ393224 OWV393224 PGR393224 PQN393224 QAJ393224 QKF393224 QUB393224 RDX393224 RNT393224 RXP393224 SHL393224 SRH393224 TBD393224 TKZ393224 TUV393224 UER393224 UON393224 UYJ393224 VIF393224 VSB393224 WBX393224 WLT393224 WVP393224 H458760 JD458760 SZ458760 ACV458760 AMR458760 AWN458760 BGJ458760 BQF458760 CAB458760 CJX458760 CTT458760 DDP458760 DNL458760 DXH458760 EHD458760 EQZ458760 FAV458760 FKR458760 FUN458760 GEJ458760 GOF458760 GYB458760 HHX458760 HRT458760 IBP458760 ILL458760 IVH458760 JFD458760 JOZ458760 JYV458760 KIR458760 KSN458760 LCJ458760 LMF458760 LWB458760 MFX458760 MPT458760 MZP458760 NJL458760 NTH458760 ODD458760 OMZ458760 OWV458760 PGR458760 PQN458760 QAJ458760 QKF458760 QUB458760 RDX458760 RNT458760 RXP458760 SHL458760 SRH458760 TBD458760 TKZ458760 TUV458760 UER458760 UON458760 UYJ458760 VIF458760 VSB458760 WBX458760 WLT458760 WVP458760 H524296 JD524296 SZ524296 ACV524296 AMR524296 AWN524296 BGJ524296 BQF524296 CAB524296 CJX524296 CTT524296 DDP524296 DNL524296 DXH524296 EHD524296 EQZ524296 FAV524296 FKR524296 FUN524296 GEJ524296 GOF524296 GYB524296 HHX524296 HRT524296 IBP524296 ILL524296 IVH524296 JFD524296 JOZ524296 JYV524296 KIR524296 KSN524296 LCJ524296 LMF524296 LWB524296 MFX524296 MPT524296 MZP524296 NJL524296 NTH524296 ODD524296 OMZ524296 OWV524296 PGR524296 PQN524296 QAJ524296 QKF524296 QUB524296 RDX524296 RNT524296 RXP524296 SHL524296 SRH524296 TBD524296 TKZ524296 TUV524296 UER524296 UON524296 UYJ524296 VIF524296 VSB524296 WBX524296 WLT524296 WVP524296 H589832 JD589832 SZ589832 ACV589832 AMR589832 AWN589832 BGJ589832 BQF589832 CAB589832 CJX589832 CTT589832 DDP589832 DNL589832 DXH589832 EHD589832 EQZ589832 FAV589832 FKR589832 FUN589832 GEJ589832 GOF589832 GYB589832 HHX589832 HRT589832 IBP589832 ILL589832 IVH589832 JFD589832 JOZ589832 JYV589832 KIR589832 KSN589832 LCJ589832 LMF589832 LWB589832 MFX589832 MPT589832 MZP589832 NJL589832 NTH589832 ODD589832 OMZ589832 OWV589832 PGR589832 PQN589832 QAJ589832 QKF589832 QUB589832 RDX589832 RNT589832 RXP589832 SHL589832 SRH589832 TBD589832 TKZ589832 TUV589832 UER589832 UON589832 UYJ589832 VIF589832 VSB589832 WBX589832 WLT589832 WVP589832 H655368 JD655368 SZ655368 ACV655368 AMR655368 AWN655368 BGJ655368 BQF655368 CAB655368 CJX655368 CTT655368 DDP655368 DNL655368 DXH655368 EHD655368 EQZ655368 FAV655368 FKR655368 FUN655368 GEJ655368 GOF655368 GYB655368 HHX655368 HRT655368 IBP655368 ILL655368 IVH655368 JFD655368 JOZ655368 JYV655368 KIR655368 KSN655368 LCJ655368 LMF655368 LWB655368 MFX655368 MPT655368 MZP655368 NJL655368 NTH655368 ODD655368 OMZ655368 OWV655368 PGR655368 PQN655368 QAJ655368 QKF655368 QUB655368 RDX655368 RNT655368 RXP655368 SHL655368 SRH655368 TBD655368 TKZ655368 TUV655368 UER655368 UON655368 UYJ655368 VIF655368 VSB655368 WBX655368 WLT655368 WVP655368 H720904 JD720904 SZ720904 ACV720904 AMR720904 AWN720904 BGJ720904 BQF720904 CAB720904 CJX720904 CTT720904 DDP720904 DNL720904 DXH720904 EHD720904 EQZ720904 FAV720904 FKR720904 FUN720904 GEJ720904 GOF720904 GYB720904 HHX720904 HRT720904 IBP720904 ILL720904 IVH720904 JFD720904 JOZ720904 JYV720904 KIR720904 KSN720904 LCJ720904 LMF720904 LWB720904 MFX720904 MPT720904 MZP720904 NJL720904 NTH720904 ODD720904 OMZ720904 OWV720904 PGR720904 PQN720904 QAJ720904 QKF720904 QUB720904 RDX720904 RNT720904 RXP720904 SHL720904 SRH720904 TBD720904 TKZ720904 TUV720904 UER720904 UON720904 UYJ720904 VIF720904 VSB720904 WBX720904 WLT720904 WVP720904 H786440 JD786440 SZ786440 ACV786440 AMR786440 AWN786440 BGJ786440 BQF786440 CAB786440 CJX786440 CTT786440 DDP786440 DNL786440 DXH786440 EHD786440 EQZ786440 FAV786440 FKR786440 FUN786440 GEJ786440 GOF786440 GYB786440 HHX786440 HRT786440 IBP786440 ILL786440 IVH786440 JFD786440 JOZ786440 JYV786440 KIR786440 KSN786440 LCJ786440 LMF786440 LWB786440 MFX786440 MPT786440 MZP786440 NJL786440 NTH786440 ODD786440 OMZ786440 OWV786440 PGR786440 PQN786440 QAJ786440 QKF786440 QUB786440 RDX786440 RNT786440 RXP786440 SHL786440 SRH786440 TBD786440 TKZ786440 TUV786440 UER786440 UON786440 UYJ786440 VIF786440 VSB786440 WBX786440 WLT786440 WVP786440 H851976 JD851976 SZ851976 ACV851976 AMR851976 AWN851976 BGJ851976 BQF851976 CAB851976 CJX851976 CTT851976 DDP851976 DNL851976 DXH851976 EHD851976 EQZ851976 FAV851976 FKR851976 FUN851976 GEJ851976 GOF851976 GYB851976 HHX851976 HRT851976 IBP851976 ILL851976 IVH851976 JFD851976 JOZ851976 JYV851976 KIR851976 KSN851976 LCJ851976 LMF851976 LWB851976 MFX851976 MPT851976 MZP851976 NJL851976 NTH851976 ODD851976 OMZ851976 OWV851976 PGR851976 PQN851976 QAJ851976 QKF851976 QUB851976 RDX851976 RNT851976 RXP851976 SHL851976 SRH851976 TBD851976 TKZ851976 TUV851976 UER851976 UON851976 UYJ851976 VIF851976 VSB851976 WBX851976 WLT851976 WVP851976 H917512 JD917512 SZ917512 ACV917512 AMR917512 AWN917512 BGJ917512 BQF917512 CAB917512 CJX917512 CTT917512 DDP917512 DNL917512 DXH917512 EHD917512 EQZ917512 FAV917512 FKR917512 FUN917512 GEJ917512 GOF917512 GYB917512 HHX917512 HRT917512 IBP917512 ILL917512 IVH917512 JFD917512 JOZ917512 JYV917512 KIR917512 KSN917512 LCJ917512 LMF917512 LWB917512 MFX917512 MPT917512 MZP917512 NJL917512 NTH917512 ODD917512 OMZ917512 OWV917512 PGR917512 PQN917512 QAJ917512 QKF917512 QUB917512 RDX917512 RNT917512 RXP917512 SHL917512 SRH917512 TBD917512 TKZ917512 TUV917512 UER917512 UON917512 UYJ917512 VIF917512 VSB917512 WBX917512 WLT917512 WVP917512 H983048 JD983048 SZ983048 ACV983048 AMR983048 AWN983048 BGJ983048 BQF983048 CAB983048 CJX983048 CTT983048 DDP983048 DNL983048 DXH983048 EHD983048 EQZ983048 FAV983048 FKR983048 FUN983048 GEJ983048 GOF983048 GYB983048 HHX983048 HRT983048 IBP983048 ILL983048 IVH983048 JFD983048 JOZ983048 JYV983048 KIR983048 KSN983048 LCJ983048 LMF983048 LWB983048 MFX983048 MPT983048 MZP983048 NJL983048 NTH983048 ODD983048 OMZ983048 OWV983048 PGR983048 PQN983048 QAJ983048 QKF983048 QUB983048 RDX983048 RNT983048 RXP983048 SHL983048 SRH983048 TBD983048 TKZ983048 TUV983048 UER983048 UON983048 UYJ983048 VIF983048 VSB983048 WBX983048 WLT983048"/>
  </dataValidations>
  <printOptions horizontalCentered="1"/>
  <pageMargins left="0.35433070866141736" right="0.35433070866141736" top="0.31496062992125984" bottom="0.19685039370078741" header="0.39370078740157483" footer="0.27559055118110237"/>
  <pageSetup scale="5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App.2-B_FA Contin MIFRS 2012</vt:lpstr>
      <vt:lpstr>App.2-B_FA Contin MIFRS 2013</vt:lpstr>
      <vt:lpstr>App.2-CH_MIFRS_DepExp_2013</vt:lpstr>
      <vt:lpstr>'App.2-B_FA Contin MIFRS 2012'!Print_Area</vt:lpstr>
      <vt:lpstr>'App.2-CH_MIFRS_DepExp_2013'!Print_Area</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Georgette Vlahos</cp:lastModifiedBy>
  <cp:lastPrinted>2013-07-22T19:57:34Z</cp:lastPrinted>
  <dcterms:created xsi:type="dcterms:W3CDTF">2013-07-22T19:05:34Z</dcterms:created>
  <dcterms:modified xsi:type="dcterms:W3CDTF">2013-07-22T21:18:45Z</dcterms:modified>
</cp:coreProperties>
</file>