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8" windowWidth="20376" windowHeight="11508"/>
  </bookViews>
  <sheets>
    <sheet name="App.2-B_FA Contin MIFRS 2012" sheetId="2" r:id="rId1"/>
    <sheet name="App.2-B_FA Contin MIFRS 2013" sheetId="1" r:id="rId2"/>
    <sheet name="App.2-CH_MIFRS_DepExp_2013" sheetId="3" r:id="rId3"/>
  </sheets>
  <externalReferences>
    <externalReference r:id="rId4"/>
    <externalReference r:id="rId5"/>
  </externalReferences>
  <definedNames>
    <definedName name="LDC_LIST">[1]lists!$AM$1:$AM$80</definedName>
    <definedName name="LDCLIST">'[2]LDC Info'!$AA$3:$AA$80</definedName>
    <definedName name="_xlnm.Print_Area" localSheetId="0">'App.2-B_FA Contin MIFRS 2012'!$A$1:$N$73</definedName>
    <definedName name="_xlnm.Print_Area" localSheetId="2">'App.2-CH_MIFRS_DepExp_2013'!$A$1:$J$78</definedName>
  </definedNames>
  <calcPr calcId="145621"/>
</workbook>
</file>

<file path=xl/calcChain.xml><?xml version="1.0" encoding="utf-8"?>
<calcChain xmlns="http://schemas.openxmlformats.org/spreadsheetml/2006/main">
  <c r="F55" i="3" l="1"/>
  <c r="H55" i="3" s="1"/>
  <c r="E55" i="3"/>
  <c r="F54" i="3"/>
  <c r="H54" i="3" s="1"/>
  <c r="E54" i="3"/>
  <c r="G53" i="3"/>
  <c r="D53" i="3"/>
  <c r="E53" i="3" s="1"/>
  <c r="C53" i="3"/>
  <c r="G52" i="3"/>
  <c r="D52" i="3"/>
  <c r="C52" i="3"/>
  <c r="G51" i="3"/>
  <c r="D51" i="3"/>
  <c r="E51" i="3" s="1"/>
  <c r="C51" i="3"/>
  <c r="G50" i="3"/>
  <c r="D50" i="3"/>
  <c r="C50" i="3"/>
  <c r="G49" i="3"/>
  <c r="D49" i="3"/>
  <c r="E49" i="3" s="1"/>
  <c r="C49" i="3"/>
  <c r="G48" i="3"/>
  <c r="D48" i="3"/>
  <c r="C48" i="3"/>
  <c r="G47" i="3"/>
  <c r="D47" i="3"/>
  <c r="E47" i="3" s="1"/>
  <c r="C47" i="3"/>
  <c r="G46" i="3"/>
  <c r="D46" i="3"/>
  <c r="C46" i="3"/>
  <c r="G45" i="3"/>
  <c r="E45" i="3"/>
  <c r="D45" i="3"/>
  <c r="C45" i="3"/>
  <c r="G44" i="3"/>
  <c r="D44" i="3"/>
  <c r="C44" i="3"/>
  <c r="G43" i="3"/>
  <c r="D43" i="3"/>
  <c r="E43" i="3" s="1"/>
  <c r="C43" i="3"/>
  <c r="G42" i="3"/>
  <c r="D42" i="3"/>
  <c r="C42" i="3"/>
  <c r="G41" i="3"/>
  <c r="D41" i="3"/>
  <c r="E41" i="3" s="1"/>
  <c r="C41" i="3"/>
  <c r="G40" i="3"/>
  <c r="D40" i="3"/>
  <c r="C40" i="3"/>
  <c r="G39" i="3"/>
  <c r="D39" i="3"/>
  <c r="E39" i="3" s="1"/>
  <c r="C39" i="3"/>
  <c r="G38" i="3"/>
  <c r="D38" i="3"/>
  <c r="C38" i="3"/>
  <c r="G37" i="3"/>
  <c r="D37" i="3"/>
  <c r="E37" i="3" s="1"/>
  <c r="C37" i="3"/>
  <c r="G36" i="3"/>
  <c r="D36" i="3"/>
  <c r="C36" i="3"/>
  <c r="G35" i="3"/>
  <c r="D35" i="3"/>
  <c r="E35" i="3" s="1"/>
  <c r="C35" i="3"/>
  <c r="G34" i="3"/>
  <c r="D34" i="3"/>
  <c r="C34" i="3"/>
  <c r="G33" i="3"/>
  <c r="D33" i="3"/>
  <c r="E33" i="3" s="1"/>
  <c r="C33" i="3"/>
  <c r="G32" i="3"/>
  <c r="D32" i="3"/>
  <c r="C32" i="3"/>
  <c r="G31" i="3"/>
  <c r="D31" i="3"/>
  <c r="E31" i="3" s="1"/>
  <c r="C31" i="3"/>
  <c r="G30" i="3"/>
  <c r="E30" i="3"/>
  <c r="C30" i="3"/>
  <c r="G29" i="3"/>
  <c r="E29" i="3"/>
  <c r="D29" i="3"/>
  <c r="G28" i="3"/>
  <c r="D28" i="3"/>
  <c r="E28" i="3" s="1"/>
  <c r="C28" i="3"/>
  <c r="G27" i="3"/>
  <c r="E27" i="3"/>
  <c r="D27" i="3"/>
  <c r="C27" i="3"/>
  <c r="G26" i="3"/>
  <c r="E26" i="3"/>
  <c r="D26" i="3"/>
  <c r="C26" i="3"/>
  <c r="G25" i="3"/>
  <c r="E25" i="3"/>
  <c r="D25" i="3"/>
  <c r="C25" i="3"/>
  <c r="G24" i="3"/>
  <c r="E24" i="3"/>
  <c r="D24" i="3"/>
  <c r="C24" i="3"/>
  <c r="G23" i="3"/>
  <c r="E23" i="3"/>
  <c r="D23" i="3"/>
  <c r="C23" i="3"/>
  <c r="G22" i="3"/>
  <c r="E22" i="3"/>
  <c r="D22" i="3"/>
  <c r="C22" i="3"/>
  <c r="G21" i="3"/>
  <c r="E21" i="3"/>
  <c r="D21" i="3"/>
  <c r="C21" i="3"/>
  <c r="G20" i="3"/>
  <c r="E20" i="3"/>
  <c r="D20" i="3"/>
  <c r="C20" i="3"/>
  <c r="G19" i="3"/>
  <c r="E19" i="3"/>
  <c r="C19" i="3"/>
  <c r="G18" i="3"/>
  <c r="D18" i="3"/>
  <c r="E18" i="3" s="1"/>
  <c r="C18" i="3"/>
  <c r="G17" i="3"/>
  <c r="D17" i="3"/>
  <c r="C17" i="3"/>
  <c r="G16" i="3"/>
  <c r="G56" i="3" s="1"/>
  <c r="D16" i="3"/>
  <c r="E16" i="3" s="1"/>
  <c r="C16" i="3"/>
  <c r="C56" i="3" s="1"/>
  <c r="E16" i="2"/>
  <c r="F16" i="2"/>
  <c r="J16" i="2"/>
  <c r="M16" i="2" s="1"/>
  <c r="K16" i="2"/>
  <c r="E17" i="2"/>
  <c r="H17" i="2" s="1"/>
  <c r="J17" i="2"/>
  <c r="M17" i="2" s="1"/>
  <c r="J17" i="1" s="1"/>
  <c r="M17" i="1" s="1"/>
  <c r="E18" i="2"/>
  <c r="H18" i="2" s="1"/>
  <c r="J18" i="2"/>
  <c r="M18" i="2" s="1"/>
  <c r="J18" i="1" s="1"/>
  <c r="M18" i="1" s="1"/>
  <c r="E19" i="2"/>
  <c r="H19" i="2" s="1"/>
  <c r="J19" i="2"/>
  <c r="M19" i="2" s="1"/>
  <c r="J19" i="1" s="1"/>
  <c r="M19" i="1" s="1"/>
  <c r="E20" i="2"/>
  <c r="H20" i="2" s="1"/>
  <c r="E20" i="1" s="1"/>
  <c r="H20" i="1" s="1"/>
  <c r="J20" i="2"/>
  <c r="M20" i="2" s="1"/>
  <c r="J20" i="1" s="1"/>
  <c r="M20" i="1" s="1"/>
  <c r="E21" i="2"/>
  <c r="H21" i="2" s="1"/>
  <c r="J21" i="2"/>
  <c r="M21" i="2" s="1"/>
  <c r="J21" i="1" s="1"/>
  <c r="M21" i="1" s="1"/>
  <c r="E22" i="2"/>
  <c r="H22" i="2" s="1"/>
  <c r="J22" i="2"/>
  <c r="M22" i="2" s="1"/>
  <c r="J22" i="1" s="1"/>
  <c r="M22" i="1" s="1"/>
  <c r="E23" i="2"/>
  <c r="H23" i="2" s="1"/>
  <c r="J23" i="2"/>
  <c r="M23" i="2" s="1"/>
  <c r="J23" i="1" s="1"/>
  <c r="M23" i="1" s="1"/>
  <c r="E24" i="2"/>
  <c r="H24" i="2" s="1"/>
  <c r="E24" i="1" s="1"/>
  <c r="H24" i="1" s="1"/>
  <c r="J24" i="2"/>
  <c r="M24" i="2" s="1"/>
  <c r="J24" i="1" s="1"/>
  <c r="M24" i="1" s="1"/>
  <c r="E25" i="2"/>
  <c r="H25" i="2" s="1"/>
  <c r="J25" i="2"/>
  <c r="M25" i="2" s="1"/>
  <c r="J25" i="1" s="1"/>
  <c r="M25" i="1" s="1"/>
  <c r="E26" i="2"/>
  <c r="H26" i="2"/>
  <c r="J26" i="2"/>
  <c r="M26" i="2" s="1"/>
  <c r="J26" i="1" s="1"/>
  <c r="M26" i="1" s="1"/>
  <c r="E27" i="2"/>
  <c r="H27" i="2" s="1"/>
  <c r="J27" i="2"/>
  <c r="M27" i="2" s="1"/>
  <c r="J27" i="1" s="1"/>
  <c r="M27" i="1" s="1"/>
  <c r="E28" i="2"/>
  <c r="H28" i="2" s="1"/>
  <c r="J28" i="2"/>
  <c r="M28" i="2"/>
  <c r="E29" i="2"/>
  <c r="H29" i="2" s="1"/>
  <c r="J29" i="2"/>
  <c r="M29" i="2" s="1"/>
  <c r="J29" i="1" s="1"/>
  <c r="M29" i="1" s="1"/>
  <c r="E30" i="2"/>
  <c r="H30" i="2"/>
  <c r="J30" i="2"/>
  <c r="M30" i="2" s="1"/>
  <c r="J30" i="1" s="1"/>
  <c r="M30" i="1" s="1"/>
  <c r="E31" i="2"/>
  <c r="H31" i="2" s="1"/>
  <c r="J31" i="2"/>
  <c r="M31" i="2" s="1"/>
  <c r="J31" i="1" s="1"/>
  <c r="M31" i="1" s="1"/>
  <c r="K31" i="2"/>
  <c r="F56" i="2"/>
  <c r="M32" i="2"/>
  <c r="M32" i="1" s="1"/>
  <c r="E33" i="2"/>
  <c r="H33" i="2" s="1"/>
  <c r="J33" i="2"/>
  <c r="M33" i="2" s="1"/>
  <c r="J33" i="1" s="1"/>
  <c r="M33" i="1" s="1"/>
  <c r="E34" i="2"/>
  <c r="H34" i="2" s="1"/>
  <c r="J34" i="2"/>
  <c r="M34" i="2" s="1"/>
  <c r="J34" i="1" s="1"/>
  <c r="M34" i="1" s="1"/>
  <c r="E35" i="2"/>
  <c r="H35" i="2" s="1"/>
  <c r="E35" i="1" s="1"/>
  <c r="H35" i="1" s="1"/>
  <c r="J35" i="2"/>
  <c r="M35" i="2" s="1"/>
  <c r="J35" i="1" s="1"/>
  <c r="M35" i="1" s="1"/>
  <c r="E36" i="2"/>
  <c r="H36" i="2" s="1"/>
  <c r="J36" i="2"/>
  <c r="M36" i="2" s="1"/>
  <c r="J36" i="1" s="1"/>
  <c r="M36" i="1" s="1"/>
  <c r="E37" i="2"/>
  <c r="H37" i="2" s="1"/>
  <c r="J37" i="2"/>
  <c r="M37" i="2" s="1"/>
  <c r="J37" i="1" s="1"/>
  <c r="M37" i="1" s="1"/>
  <c r="E38" i="2"/>
  <c r="H38" i="2" s="1"/>
  <c r="J38" i="2"/>
  <c r="M38" i="2" s="1"/>
  <c r="J38" i="1" s="1"/>
  <c r="M38" i="1" s="1"/>
  <c r="E39" i="2"/>
  <c r="H39" i="2" s="1"/>
  <c r="J39" i="2"/>
  <c r="M39" i="2" s="1"/>
  <c r="J39" i="1" s="1"/>
  <c r="M39" i="1" s="1"/>
  <c r="E40" i="2"/>
  <c r="H40" i="2" s="1"/>
  <c r="J40" i="2"/>
  <c r="M40" i="2" s="1"/>
  <c r="J40" i="1" s="1"/>
  <c r="M40" i="1" s="1"/>
  <c r="E41" i="2"/>
  <c r="H41" i="2" s="1"/>
  <c r="J41" i="2"/>
  <c r="M41" i="2" s="1"/>
  <c r="J41" i="1" s="1"/>
  <c r="M41" i="1" s="1"/>
  <c r="E42" i="2"/>
  <c r="H42" i="2" s="1"/>
  <c r="J42" i="2"/>
  <c r="M42" i="2" s="1"/>
  <c r="J42" i="1" s="1"/>
  <c r="M42" i="1" s="1"/>
  <c r="E43" i="2"/>
  <c r="H43" i="2" s="1"/>
  <c r="E43" i="1" s="1"/>
  <c r="H43" i="1" s="1"/>
  <c r="J43" i="2"/>
  <c r="M43" i="2" s="1"/>
  <c r="J43" i="1" s="1"/>
  <c r="M43" i="1" s="1"/>
  <c r="E44" i="2"/>
  <c r="H44" i="2" s="1"/>
  <c r="J44" i="2"/>
  <c r="M44" i="2" s="1"/>
  <c r="J44" i="1" s="1"/>
  <c r="M44" i="1" s="1"/>
  <c r="E45" i="2"/>
  <c r="H45" i="2" s="1"/>
  <c r="J45" i="2"/>
  <c r="M45" i="2" s="1"/>
  <c r="J45" i="1" s="1"/>
  <c r="M45" i="1" s="1"/>
  <c r="E46" i="2"/>
  <c r="H46" i="2" s="1"/>
  <c r="J46" i="2"/>
  <c r="M46" i="2" s="1"/>
  <c r="J46" i="1" s="1"/>
  <c r="M46" i="1" s="1"/>
  <c r="E47" i="2"/>
  <c r="H47" i="2" s="1"/>
  <c r="E47" i="1" s="1"/>
  <c r="H47" i="1" s="1"/>
  <c r="J47" i="2"/>
  <c r="M47" i="2" s="1"/>
  <c r="J47" i="1" s="1"/>
  <c r="M47" i="1" s="1"/>
  <c r="E48" i="2"/>
  <c r="H48" i="2" s="1"/>
  <c r="J48" i="2"/>
  <c r="M48" i="2" s="1"/>
  <c r="J48" i="1" s="1"/>
  <c r="M48" i="1" s="1"/>
  <c r="E49" i="2"/>
  <c r="H49" i="2" s="1"/>
  <c r="J49" i="2"/>
  <c r="M49" i="2" s="1"/>
  <c r="J49" i="1" s="1"/>
  <c r="M49" i="1" s="1"/>
  <c r="E50" i="2"/>
  <c r="H50" i="2" s="1"/>
  <c r="J50" i="2"/>
  <c r="M50" i="2" s="1"/>
  <c r="J50" i="1" s="1"/>
  <c r="M50" i="1" s="1"/>
  <c r="E51" i="2"/>
  <c r="H51" i="2" s="1"/>
  <c r="E51" i="1" s="1"/>
  <c r="H51" i="1" s="1"/>
  <c r="J51" i="2"/>
  <c r="M51" i="2" s="1"/>
  <c r="J51" i="1" s="1"/>
  <c r="M51" i="1" s="1"/>
  <c r="E52" i="2"/>
  <c r="H52" i="2" s="1"/>
  <c r="J52" i="2"/>
  <c r="M52" i="2" s="1"/>
  <c r="J52" i="1" s="1"/>
  <c r="M52" i="1" s="1"/>
  <c r="E53" i="2"/>
  <c r="H53" i="2" s="1"/>
  <c r="E53" i="1" s="1"/>
  <c r="H53" i="1" s="1"/>
  <c r="J53" i="2"/>
  <c r="M53" i="2" s="1"/>
  <c r="J53" i="1" s="1"/>
  <c r="M53" i="1" s="1"/>
  <c r="E54" i="2"/>
  <c r="H54" i="2" s="1"/>
  <c r="N54" i="2" s="1"/>
  <c r="M54" i="2"/>
  <c r="E55" i="2"/>
  <c r="G56" i="2"/>
  <c r="K56" i="2"/>
  <c r="L61" i="2" s="1"/>
  <c r="L56" i="2"/>
  <c r="L59" i="2"/>
  <c r="L59" i="1"/>
  <c r="L56" i="1"/>
  <c r="G56" i="1"/>
  <c r="F56" i="1"/>
  <c r="E55" i="1"/>
  <c r="M54" i="1"/>
  <c r="E54" i="1"/>
  <c r="H54" i="1" s="1"/>
  <c r="N54" i="1" s="1"/>
  <c r="K32" i="1"/>
  <c r="K30" i="1"/>
  <c r="E30" i="1"/>
  <c r="H30" i="1" s="1"/>
  <c r="K29" i="1"/>
  <c r="K56" i="1" s="1"/>
  <c r="L61" i="1" s="1"/>
  <c r="J28" i="1"/>
  <c r="M28" i="1" s="1"/>
  <c r="E26" i="1"/>
  <c r="H26" i="1" s="1"/>
  <c r="N49" i="2" l="1"/>
  <c r="E49" i="1"/>
  <c r="H49" i="1" s="1"/>
  <c r="N49" i="1" s="1"/>
  <c r="N45" i="2"/>
  <c r="H16" i="2"/>
  <c r="N41" i="2"/>
  <c r="E41" i="1"/>
  <c r="H41" i="1" s="1"/>
  <c r="N41" i="1" s="1"/>
  <c r="N33" i="2"/>
  <c r="E33" i="1"/>
  <c r="H33" i="1" s="1"/>
  <c r="N33" i="1" s="1"/>
  <c r="N28" i="2"/>
  <c r="E28" i="1"/>
  <c r="H28" i="1" s="1"/>
  <c r="N28" i="1" s="1"/>
  <c r="N37" i="2"/>
  <c r="E37" i="1"/>
  <c r="H37" i="1" s="1"/>
  <c r="N37" i="1" s="1"/>
  <c r="N43" i="1"/>
  <c r="N53" i="1"/>
  <c r="N47" i="1"/>
  <c r="N35" i="1"/>
  <c r="N51" i="2"/>
  <c r="N39" i="2"/>
  <c r="N35" i="2"/>
  <c r="N24" i="2"/>
  <c r="E39" i="1"/>
  <c r="H39" i="1" s="1"/>
  <c r="N39" i="1" s="1"/>
  <c r="E45" i="1"/>
  <c r="H45" i="1" s="1"/>
  <c r="N45" i="1" s="1"/>
  <c r="N30" i="2"/>
  <c r="N26" i="2"/>
  <c r="N47" i="2"/>
  <c r="N43" i="2"/>
  <c r="E17" i="3"/>
  <c r="E32" i="3"/>
  <c r="E34" i="3"/>
  <c r="E36" i="3"/>
  <c r="E38" i="3"/>
  <c r="E40" i="3"/>
  <c r="E42" i="3"/>
  <c r="E44" i="3"/>
  <c r="E46" i="3"/>
  <c r="E48" i="3"/>
  <c r="E50" i="3"/>
  <c r="E52" i="3"/>
  <c r="E52" i="1"/>
  <c r="H52" i="1" s="1"/>
  <c r="N52" i="1" s="1"/>
  <c r="N52" i="2"/>
  <c r="E48" i="1"/>
  <c r="H48" i="1" s="1"/>
  <c r="N48" i="1" s="1"/>
  <c r="N48" i="2"/>
  <c r="E44" i="1"/>
  <c r="H44" i="1" s="1"/>
  <c r="N44" i="1" s="1"/>
  <c r="N44" i="2"/>
  <c r="E40" i="1"/>
  <c r="H40" i="1" s="1"/>
  <c r="N40" i="1" s="1"/>
  <c r="N40" i="2"/>
  <c r="E36" i="1"/>
  <c r="H36" i="1" s="1"/>
  <c r="N36" i="1" s="1"/>
  <c r="N36" i="2"/>
  <c r="N31" i="2"/>
  <c r="E31" i="1"/>
  <c r="H31" i="1" s="1"/>
  <c r="N31" i="1" s="1"/>
  <c r="N27" i="2"/>
  <c r="E27" i="1"/>
  <c r="H27" i="1" s="1"/>
  <c r="N27" i="1" s="1"/>
  <c r="N21" i="2"/>
  <c r="E21" i="1"/>
  <c r="H21" i="1" s="1"/>
  <c r="N21" i="1" s="1"/>
  <c r="N18" i="2"/>
  <c r="E18" i="1"/>
  <c r="H18" i="1" s="1"/>
  <c r="N18" i="1" s="1"/>
  <c r="M56" i="2"/>
  <c r="J16" i="1"/>
  <c r="M16" i="1" s="1"/>
  <c r="M56" i="1" s="1"/>
  <c r="N19" i="2"/>
  <c r="E19" i="1"/>
  <c r="H19" i="1" s="1"/>
  <c r="N19" i="1" s="1"/>
  <c r="N50" i="2"/>
  <c r="E50" i="1"/>
  <c r="H50" i="1" s="1"/>
  <c r="N50" i="1" s="1"/>
  <c r="N46" i="2"/>
  <c r="E46" i="1"/>
  <c r="H46" i="1" s="1"/>
  <c r="N46" i="1" s="1"/>
  <c r="N42" i="2"/>
  <c r="H42" i="1"/>
  <c r="N42" i="1" s="1"/>
  <c r="N38" i="2"/>
  <c r="E38" i="1"/>
  <c r="H38" i="1" s="1"/>
  <c r="N38" i="1" s="1"/>
  <c r="N34" i="2"/>
  <c r="E34" i="1"/>
  <c r="H34" i="1" s="1"/>
  <c r="N34" i="1" s="1"/>
  <c r="N29" i="2"/>
  <c r="E29" i="1"/>
  <c r="H29" i="1" s="1"/>
  <c r="N29" i="1" s="1"/>
  <c r="N25" i="2"/>
  <c r="E25" i="1"/>
  <c r="H25" i="1" s="1"/>
  <c r="N25" i="1" s="1"/>
  <c r="N22" i="2"/>
  <c r="E22" i="1"/>
  <c r="H22" i="1" s="1"/>
  <c r="N22" i="1" s="1"/>
  <c r="N20" i="2"/>
  <c r="N17" i="2"/>
  <c r="E17" i="1"/>
  <c r="H17" i="1" s="1"/>
  <c r="N17" i="1" s="1"/>
  <c r="N16" i="2"/>
  <c r="E16" i="1"/>
  <c r="N23" i="2"/>
  <c r="E23" i="1"/>
  <c r="H23" i="1" s="1"/>
  <c r="N23" i="1" s="1"/>
  <c r="N53" i="2"/>
  <c r="N24" i="1"/>
  <c r="H32" i="2"/>
  <c r="N20" i="1"/>
  <c r="N26" i="1"/>
  <c r="J56" i="2"/>
  <c r="E56" i="2"/>
  <c r="N51" i="1"/>
  <c r="N30" i="1"/>
  <c r="J56" i="1"/>
  <c r="H32" i="1" l="1"/>
  <c r="N32" i="1" s="1"/>
  <c r="N32" i="2"/>
  <c r="N56" i="2" s="1"/>
  <c r="N57" i="2" s="1"/>
  <c r="H16" i="1"/>
  <c r="H56" i="2"/>
  <c r="N16" i="1" l="1"/>
  <c r="N56" i="1" s="1"/>
  <c r="N57" i="1" s="1"/>
  <c r="H56" i="1"/>
  <c r="E56" i="1"/>
  <c r="F19" i="3" l="1"/>
  <c r="H19" i="3" s="1"/>
  <c r="F25" i="3" l="1"/>
  <c r="H25" i="3" s="1"/>
  <c r="F20" i="3"/>
  <c r="H20" i="3" s="1"/>
  <c r="F51" i="3" l="1"/>
  <c r="H51" i="3" s="1"/>
  <c r="F28" i="3"/>
  <c r="H28" i="3" s="1"/>
  <c r="F52" i="3"/>
  <c r="H52" i="3" s="1"/>
  <c r="F43" i="3"/>
  <c r="H43" i="3" s="1"/>
  <c r="F33" i="3"/>
  <c r="H33" i="3" s="1"/>
  <c r="F34" i="3"/>
  <c r="H34" i="3" s="1"/>
  <c r="F53" i="3"/>
  <c r="H53" i="3" s="1"/>
  <c r="F45" i="3"/>
  <c r="H45" i="3" s="1"/>
  <c r="F38" i="3"/>
  <c r="H38" i="3" s="1"/>
  <c r="F30" i="3"/>
  <c r="H30" i="3" s="1"/>
  <c r="F17" i="3"/>
  <c r="H17" i="3" s="1"/>
  <c r="F16" i="3"/>
  <c r="F41" i="3"/>
  <c r="H41" i="3" s="1"/>
  <c r="F44" i="3"/>
  <c r="H44" i="3" s="1"/>
  <c r="F24" i="3"/>
  <c r="H24" i="3" s="1"/>
  <c r="F48" i="3"/>
  <c r="H48" i="3" s="1"/>
  <c r="F39" i="3"/>
  <c r="H39" i="3" s="1"/>
  <c r="F29" i="3"/>
  <c r="H29" i="3" s="1"/>
  <c r="F49" i="3"/>
  <c r="H49" i="3" s="1"/>
  <c r="F42" i="3"/>
  <c r="H42" i="3" s="1"/>
  <c r="F35" i="3"/>
  <c r="H35" i="3" s="1"/>
  <c r="F27" i="3"/>
  <c r="H27" i="3" s="1"/>
  <c r="F23" i="3"/>
  <c r="H23" i="3" s="1"/>
  <c r="F50" i="3"/>
  <c r="H50" i="3" s="1"/>
  <c r="F31" i="3"/>
  <c r="H31" i="3" s="1"/>
  <c r="F37" i="3"/>
  <c r="H37" i="3" s="1"/>
  <c r="F22" i="3"/>
  <c r="H22" i="3" s="1"/>
  <c r="F46" i="3"/>
  <c r="H46" i="3" s="1"/>
  <c r="F36" i="3"/>
  <c r="H36" i="3" s="1"/>
  <c r="F47" i="3"/>
  <c r="H47" i="3" s="1"/>
  <c r="F40" i="3"/>
  <c r="H40" i="3" s="1"/>
  <c r="F32" i="3"/>
  <c r="H32" i="3" s="1"/>
  <c r="F26" i="3"/>
  <c r="H26" i="3" s="1"/>
  <c r="F21" i="3"/>
  <c r="H21" i="3" s="1"/>
  <c r="F18" i="3"/>
  <c r="H18" i="3" s="1"/>
  <c r="F56" i="3" l="1"/>
  <c r="H16" i="3"/>
  <c r="H56" i="3" s="1"/>
  <c r="F57" i="3" l="1"/>
  <c r="F58" i="3" s="1"/>
</calcChain>
</file>

<file path=xl/sharedStrings.xml><?xml version="1.0" encoding="utf-8"?>
<sst xmlns="http://schemas.openxmlformats.org/spreadsheetml/2006/main" count="229" uniqueCount="92">
  <si>
    <t>File Number:</t>
  </si>
  <si>
    <t>Exhibit:</t>
  </si>
  <si>
    <t>Tab:</t>
  </si>
  <si>
    <t>Schedule:</t>
  </si>
  <si>
    <t>Page:</t>
  </si>
  <si>
    <t>Date:</t>
  </si>
  <si>
    <t>Appendix 2-B</t>
  </si>
  <si>
    <t>Fixed Asset Continuity Schedule</t>
  </si>
  <si>
    <t xml:space="preserve">Year </t>
  </si>
  <si>
    <t>Cost</t>
  </si>
  <si>
    <t>Accumulated Depreciation</t>
  </si>
  <si>
    <t>CCA Class</t>
  </si>
  <si>
    <t>OEB</t>
  </si>
  <si>
    <t>Description</t>
  </si>
  <si>
    <t>Depreciation Rate</t>
  </si>
  <si>
    <t>Opening Balance</t>
  </si>
  <si>
    <t>Additions</t>
  </si>
  <si>
    <t>Disposals</t>
  </si>
  <si>
    <t>Closing Balance</t>
  </si>
  <si>
    <t>Net Book Value</t>
  </si>
  <si>
    <t>Computer Software (Formally known as Account 1925)</t>
  </si>
  <si>
    <t>CEC</t>
  </si>
  <si>
    <t>Land Rights (Formally known as Account 1906)</t>
  </si>
  <si>
    <t>N/A</t>
  </si>
  <si>
    <t>Land</t>
  </si>
  <si>
    <t>Land Rights</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</si>
  <si>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</si>
  <si>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</si>
  <si>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</si>
  <si>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</si>
  <si>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</si>
  <si>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</si>
  <si>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</si>
  <si>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</si>
  <si>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</si>
  <si>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</si>
  <si>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</si>
  <si>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</si>
  <si>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</si>
  <si>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Street Lighting</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</si>
  <si>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</si>
  <si>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</si>
  <si>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</si>
  <si>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</si>
  <si>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</si>
  <si>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</si>
  <si>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</si>
  <si>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</si>
  <si>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</si>
  <si>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</si>
  <si>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</si>
  <si>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</si>
  <si>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</si>
  <si>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</si>
  <si>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Utility Premises</t>
  </si>
  <si>
    <t>System Supervisor Equipment</t>
  </si>
  <si>
    <t>Miscellaneous Fixed Assets</t>
  </si>
  <si>
    <t>Contributions &amp; Grants</t>
  </si>
  <si>
    <t>etc.</t>
  </si>
  <si>
    <t>Total</t>
  </si>
  <si>
    <r>
      <rPr>
        <b/>
        <sz val="10"/>
        <rFont val="Arial"/>
        <family val="2"/>
      </rPr>
      <t>Less:</t>
    </r>
    <r>
      <rPr>
        <sz val="10"/>
        <rFont val="Arial"/>
        <family val="2"/>
      </rPr>
      <t xml:space="preserve"> </t>
    </r>
    <r>
      <rPr>
        <i/>
        <sz val="10"/>
        <rFont val="Arial"/>
        <family val="2"/>
      </rPr>
      <t>Fully Allocated Depreciation</t>
    </r>
  </si>
  <si>
    <t>Transportation</t>
  </si>
  <si>
    <t>Stranded Meters</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</si>
  <si>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</si>
  <si>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</si>
  <si>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</si>
  <si>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</si>
  <si>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</si>
  <si>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The depreciation column (D) is not required as the relevant information will be provided in the following 2-C series of appendices.</t>
  </si>
  <si>
    <t>Appendix 2-CH</t>
  </si>
  <si>
    <t>Depreciation and Amortization Expense</t>
  </si>
  <si>
    <r>
      <t xml:space="preserve">Assumes the applicant adopted IFRS for financial reporting purposes January 1, </t>
    </r>
    <r>
      <rPr>
        <b/>
        <sz val="10"/>
        <color indexed="10"/>
        <rFont val="Arial"/>
        <family val="2"/>
      </rPr>
      <t>2013</t>
    </r>
  </si>
  <si>
    <t>Year</t>
  </si>
  <si>
    <t>MIFRS</t>
  </si>
  <si>
    <t>Account</t>
  </si>
  <si>
    <t>Years (new additions only)</t>
  </si>
  <si>
    <t>Depreciation Rate on New Additions</t>
  </si>
  <si>
    <r>
      <t xml:space="preserve">2013 Depreciation Expense </t>
    </r>
    <r>
      <rPr>
        <b/>
        <vertAlign val="superscript"/>
        <sz val="10"/>
        <rFont val="Arial"/>
        <family val="2"/>
      </rPr>
      <t>1</t>
    </r>
  </si>
  <si>
    <t>2013 Depreciation Expense per Appendix 2-B Fixed Assets, Column K
 (l)</t>
  </si>
  <si>
    <r>
      <t xml:space="preserve">Variance </t>
    </r>
    <r>
      <rPr>
        <b/>
        <vertAlign val="superscript"/>
        <sz val="10"/>
        <rFont val="Arial"/>
        <family val="2"/>
      </rPr>
      <t>2</t>
    </r>
  </si>
  <si>
    <t>(d)</t>
  </si>
  <si>
    <t>(f)</t>
  </si>
  <si>
    <t>(g) = 1 / (f)</t>
  </si>
  <si>
    <r>
      <t>(h)=2012 Full Year Depreciation</t>
    </r>
    <r>
      <rPr>
        <b/>
        <sz val="10"/>
        <rFont val="Arial"/>
        <family val="2"/>
      </rPr>
      <t xml:space="preserve"> + ((d)*0.5)/(f) </t>
    </r>
  </si>
  <si>
    <t>(m) = (h) - (l)</t>
  </si>
  <si>
    <t>Land rights</t>
  </si>
  <si>
    <t>Depreciation expense adjustment resulting from  amortization of Account 1575</t>
  </si>
  <si>
    <t>Total Depreciation expense to be included in the test year revenue requirement</t>
  </si>
  <si>
    <t>Board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</si>
  <si>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</si>
  <si>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General:</t>
  </si>
  <si>
    <t>Applicants must provide a breakdown of depreciation and amortization expense in the above format for all relevant accounts.  Asset Retirement Obligations (AROs), depreciation and accretion expense should be disclosed separately consistent with the Notes of historical Audited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</si>
</sst>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1009]d\-mmm\-yy;@"/>
    <numFmt numFmtId="165" formatCode="_-&quot;$&quot;* #,##0_-;\-&quot;$&quot;* #,##0_-;_-&quot;$&quot;* &quot;-&quot;??_-;_-@_-"/>
    <numFmt numFmtId="166" formatCode="_(* #,##0.00_);_(* \(#,##0.00\);_(* &quot;-&quot;??_);_(@_)"/>
    <numFmt numFmtId="167" formatCode="0_ ;\-0\ "/>
    <numFmt numFmtId="168" formatCode="_-* #,##0_-;\-* #,##0_-;_-* &quot;-&quot;??_-;_-@_-"/>
  </numFmts>
  <fonts count="29"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sz val="11"/>
      <name val="Arial"/>
      <family val="2"/>
    </font>
    <font>
      <b/>
      <u/>
      <sz val="11"/>
      <name val="Arial"/>
      <family val="2"/>
    </font>
    <font>
      <i/>
      <sz val="10"/>
      <name val="Arial"/>
      <family val="2"/>
    </font>
    <font>
      <b/>
      <i/>
      <sz val="10"/>
      <name val="Arial"/>
      <family val="2"/>
    </font>
    <font>
      <b/>
      <sz val="10"/>
      <color indexed="10"/>
      <name val="Arial"/>
      <family val="2"/>
    </font>
    <font>
      <b/>
      <sz val="12"/>
      <name val="Arial"/>
      <family val="2"/>
    </font>
    <font>
      <b/>
      <vertAlign val="superscript"/>
      <sz val="1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9"/>
        <bgColor indexed="64"/>
      </patternFill>
    </fill>
    <fill>
      <patternFill patternType="lightUp">
        <bgColor indexed="22"/>
      </patternFill>
    </fill>
    <fill>
      <patternFill patternType="solid">
        <fgColor theme="5" tint="0.39997558519241921"/>
        <bgColor indexed="64"/>
      </patternFill>
    </fill>
    <fill>
      <patternFill patternType="solid">
        <fgColor rgb="FFFFC000"/>
        <bgColor indexed="64"/>
      </patternFill>
    </fill>
    <fill>
      <patternFill patternType="solid">
        <fgColor theme="8" tint="0.39997558519241921"/>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right style="thin">
        <color indexed="64"/>
      </right>
      <top/>
      <bottom/>
      <diagonal/>
    </border>
  </borders>
  <cellStyleXfs count="48">
    <xf numFmtId="164" fontId="0" fillId="0" borderId="0"/>
    <xf numFmtId="44" fontId="18" fillId="0" borderId="0" applyFont="0" applyFill="0" applyBorder="0" applyAlignment="0" applyProtection="0"/>
    <xf numFmtId="9" fontId="18" fillId="0" borderId="0" applyFont="0" applyFill="0" applyBorder="0" applyAlignment="0" applyProtection="0"/>
    <xf numFmtId="164" fontId="1" fillId="10" borderId="0" applyNumberFormat="0" applyBorder="0" applyAlignment="0" applyProtection="0"/>
    <xf numFmtId="164" fontId="1" fillId="14" borderId="0" applyNumberFormat="0" applyBorder="0" applyAlignment="0" applyProtection="0"/>
    <xf numFmtId="164" fontId="1" fillId="18" borderId="0" applyNumberFormat="0" applyBorder="0" applyAlignment="0" applyProtection="0"/>
    <xf numFmtId="164" fontId="1" fillId="22" borderId="0" applyNumberFormat="0" applyBorder="0" applyAlignment="0" applyProtection="0"/>
    <xf numFmtId="164" fontId="1" fillId="26" borderId="0" applyNumberFormat="0" applyBorder="0" applyAlignment="0" applyProtection="0"/>
    <xf numFmtId="164" fontId="1" fillId="30" borderId="0" applyNumberFormat="0" applyBorder="0" applyAlignment="0" applyProtection="0"/>
    <xf numFmtId="164" fontId="1" fillId="11" borderId="0" applyNumberFormat="0" applyBorder="0" applyAlignment="0" applyProtection="0"/>
    <xf numFmtId="164" fontId="1" fillId="15" borderId="0" applyNumberFormat="0" applyBorder="0" applyAlignment="0" applyProtection="0"/>
    <xf numFmtId="164" fontId="1" fillId="19" borderId="0" applyNumberFormat="0" applyBorder="0" applyAlignment="0" applyProtection="0"/>
    <xf numFmtId="164" fontId="1" fillId="23" borderId="0" applyNumberFormat="0" applyBorder="0" applyAlignment="0" applyProtection="0"/>
    <xf numFmtId="164" fontId="1" fillId="27" borderId="0" applyNumberFormat="0" applyBorder="0" applyAlignment="0" applyProtection="0"/>
    <xf numFmtId="164" fontId="1" fillId="31" borderId="0" applyNumberFormat="0" applyBorder="0" applyAlignment="0" applyProtection="0"/>
    <xf numFmtId="164" fontId="17" fillId="12" borderId="0" applyNumberFormat="0" applyBorder="0" applyAlignment="0" applyProtection="0"/>
    <xf numFmtId="164" fontId="17" fillId="16" borderId="0" applyNumberFormat="0" applyBorder="0" applyAlignment="0" applyProtection="0"/>
    <xf numFmtId="164" fontId="17" fillId="20" borderId="0" applyNumberFormat="0" applyBorder="0" applyAlignment="0" applyProtection="0"/>
    <xf numFmtId="164" fontId="17" fillId="24" borderId="0" applyNumberFormat="0" applyBorder="0" applyAlignment="0" applyProtection="0"/>
    <xf numFmtId="164" fontId="17" fillId="28" borderId="0" applyNumberFormat="0" applyBorder="0" applyAlignment="0" applyProtection="0"/>
    <xf numFmtId="164" fontId="17" fillId="32" borderId="0" applyNumberFormat="0" applyBorder="0" applyAlignment="0" applyProtection="0"/>
    <xf numFmtId="164" fontId="17" fillId="9" borderId="0" applyNumberFormat="0" applyBorder="0" applyAlignment="0" applyProtection="0"/>
    <xf numFmtId="164" fontId="17" fillId="13" borderId="0" applyNumberFormat="0" applyBorder="0" applyAlignment="0" applyProtection="0"/>
    <xf numFmtId="164" fontId="17" fillId="17" borderId="0" applyNumberFormat="0" applyBorder="0" applyAlignment="0" applyProtection="0"/>
    <xf numFmtId="164" fontId="17" fillId="21" borderId="0" applyNumberFormat="0" applyBorder="0" applyAlignment="0" applyProtection="0"/>
    <xf numFmtId="164" fontId="17" fillId="25" borderId="0" applyNumberFormat="0" applyBorder="0" applyAlignment="0" applyProtection="0"/>
    <xf numFmtId="164" fontId="17" fillId="29" borderId="0" applyNumberFormat="0" applyBorder="0" applyAlignment="0" applyProtection="0"/>
    <xf numFmtId="164" fontId="7" fillId="3" borderId="0" applyNumberFormat="0" applyBorder="0" applyAlignment="0" applyProtection="0"/>
    <xf numFmtId="164" fontId="11" fillId="6" borderId="4" applyNumberFormat="0" applyAlignment="0" applyProtection="0"/>
    <xf numFmtId="164" fontId="13" fillId="7" borderId="7" applyNumberFormat="0" applyAlignment="0" applyProtection="0"/>
    <xf numFmtId="166" fontId="18" fillId="0" borderId="0" applyFont="0" applyFill="0" applyBorder="0" applyAlignment="0" applyProtection="0"/>
    <xf numFmtId="164" fontId="15" fillId="0" borderId="0" applyNumberFormat="0" applyFill="0" applyBorder="0" applyAlignment="0" applyProtection="0"/>
    <xf numFmtId="164" fontId="6" fillId="2" borderId="0" applyNumberFormat="0" applyBorder="0" applyAlignment="0" applyProtection="0"/>
    <xf numFmtId="164" fontId="3" fillId="0" borderId="1" applyNumberFormat="0" applyFill="0" applyAlignment="0" applyProtection="0"/>
    <xf numFmtId="164" fontId="4" fillId="0" borderId="2" applyNumberFormat="0" applyFill="0" applyAlignment="0" applyProtection="0"/>
    <xf numFmtId="164" fontId="5" fillId="0" borderId="3" applyNumberFormat="0" applyFill="0" applyAlignment="0" applyProtection="0"/>
    <xf numFmtId="164" fontId="5" fillId="0" borderId="0" applyNumberFormat="0" applyFill="0" applyBorder="0" applyAlignment="0" applyProtection="0"/>
    <xf numFmtId="164" fontId="9" fillId="5" borderId="4" applyNumberFormat="0" applyAlignment="0" applyProtection="0"/>
    <xf numFmtId="164" fontId="12" fillId="0" borderId="6" applyNumberFormat="0" applyFill="0" applyAlignment="0" applyProtection="0"/>
    <xf numFmtId="164" fontId="8" fillId="4" borderId="0" applyNumberFormat="0" applyBorder="0" applyAlignment="0" applyProtection="0"/>
    <xf numFmtId="164" fontId="18" fillId="0" borderId="0"/>
    <xf numFmtId="164" fontId="1" fillId="0" borderId="0"/>
    <xf numFmtId="164" fontId="1" fillId="8" borderId="8" applyNumberFormat="0" applyFont="0" applyAlignment="0" applyProtection="0"/>
    <xf numFmtId="164" fontId="10" fillId="6" borderId="5" applyNumberFormat="0" applyAlignment="0" applyProtection="0"/>
    <xf numFmtId="164" fontId="2" fillId="0" borderId="0" applyNumberFormat="0" applyFill="0" applyBorder="0" applyAlignment="0" applyProtection="0"/>
    <xf numFmtId="164" fontId="16" fillId="0" borderId="9" applyNumberFormat="0" applyFill="0" applyAlignment="0" applyProtection="0"/>
    <xf numFmtId="164" fontId="14" fillId="0" borderId="0" applyNumberFormat="0" applyFill="0" applyBorder="0" applyAlignment="0" applyProtection="0"/>
    <xf numFmtId="43" fontId="18" fillId="0" borderId="0" applyFont="0" applyFill="0" applyBorder="0" applyAlignment="0" applyProtection="0"/>
  </cellStyleXfs>
  <cellXfs count="139">
    <xf numFmtId="164" fontId="0" fillId="0" borderId="0" xfId="0"/>
    <xf numFmtId="0" fontId="0" fillId="0" borderId="0" xfId="0" applyNumberFormat="1" applyAlignment="1">
      <alignment horizontal="center"/>
    </xf>
    <xf numFmtId="164" fontId="0" fillId="0" borderId="0" xfId="0" applyBorder="1"/>
    <xf numFmtId="164" fontId="19" fillId="0" borderId="0" xfId="0" applyFont="1"/>
    <xf numFmtId="164" fontId="20" fillId="0" borderId="0" xfId="0" applyFont="1" applyAlignment="1">
      <alignment horizontal="right" vertical="top"/>
    </xf>
    <xf numFmtId="0" fontId="20" fillId="33" borderId="10" xfId="0" applyNumberFormat="1" applyFont="1" applyFill="1" applyBorder="1" applyAlignment="1">
      <alignment horizontal="right" vertical="top"/>
    </xf>
    <xf numFmtId="0" fontId="20" fillId="33" borderId="0" xfId="0" applyNumberFormat="1" applyFont="1" applyFill="1" applyAlignment="1">
      <alignment horizontal="right" vertical="top"/>
    </xf>
    <xf numFmtId="0" fontId="20" fillId="0" borderId="0" xfId="0" applyNumberFormat="1" applyFont="1" applyAlignment="1">
      <alignment horizontal="right" vertical="top"/>
    </xf>
    <xf numFmtId="164" fontId="20" fillId="33" borderId="0" xfId="0" applyFont="1" applyFill="1" applyAlignment="1">
      <alignment horizontal="right" vertical="top"/>
    </xf>
    <xf numFmtId="0" fontId="0" fillId="0" borderId="0" xfId="0" applyNumberFormat="1"/>
    <xf numFmtId="164" fontId="18" fillId="0" borderId="0" xfId="0" applyFont="1"/>
    <xf numFmtId="164" fontId="19" fillId="0" borderId="0" xfId="0" applyFont="1" applyAlignment="1">
      <alignment horizontal="right"/>
    </xf>
    <xf numFmtId="0" fontId="22" fillId="33" borderId="0" xfId="0" applyNumberFormat="1" applyFont="1" applyFill="1" applyAlignment="1"/>
    <xf numFmtId="164" fontId="23" fillId="0" borderId="0" xfId="0" applyFont="1" applyAlignment="1">
      <alignment horizontal="center"/>
    </xf>
    <xf numFmtId="164" fontId="0" fillId="0" borderId="0" xfId="0" applyFill="1" applyBorder="1"/>
    <xf numFmtId="164" fontId="0" fillId="34" borderId="11" xfId="0" applyFill="1" applyBorder="1"/>
    <xf numFmtId="164" fontId="19" fillId="34" borderId="12" xfId="0" applyFont="1" applyFill="1" applyBorder="1" applyAlignment="1"/>
    <xf numFmtId="164" fontId="19" fillId="34" borderId="13" xfId="0" applyFont="1" applyFill="1" applyBorder="1" applyAlignment="1"/>
    <xf numFmtId="0" fontId="19" fillId="34" borderId="14" xfId="0" applyNumberFormat="1" applyFont="1" applyFill="1" applyBorder="1" applyAlignment="1">
      <alignment horizontal="center" wrapText="1"/>
    </xf>
    <xf numFmtId="0" fontId="19" fillId="34" borderId="14" xfId="0" applyNumberFormat="1" applyFont="1" applyFill="1" applyBorder="1" applyAlignment="1">
      <alignment horizontal="center"/>
    </xf>
    <xf numFmtId="164" fontId="19" fillId="34" borderId="14" xfId="0" applyFont="1" applyFill="1" applyBorder="1"/>
    <xf numFmtId="164" fontId="19" fillId="34" borderId="14" xfId="0" applyFont="1" applyFill="1" applyBorder="1" applyAlignment="1">
      <alignment horizontal="center" wrapText="1"/>
    </xf>
    <xf numFmtId="164" fontId="19" fillId="34" borderId="14" xfId="0" applyFont="1" applyFill="1" applyBorder="1" applyAlignment="1">
      <alignment horizontal="center"/>
    </xf>
    <xf numFmtId="164" fontId="0" fillId="34" borderId="15" xfId="0" applyFill="1" applyBorder="1"/>
    <xf numFmtId="164" fontId="19" fillId="34" borderId="16" xfId="0" applyFont="1" applyFill="1" applyBorder="1" applyAlignment="1">
      <alignment horizontal="center" wrapText="1"/>
    </xf>
    <xf numFmtId="164" fontId="19" fillId="34" borderId="17" xfId="0" applyFont="1" applyFill="1" applyBorder="1" applyAlignment="1">
      <alignment horizontal="center"/>
    </xf>
    <xf numFmtId="164" fontId="19" fillId="34" borderId="17" xfId="0" applyFont="1" applyFill="1" applyBorder="1" applyAlignment="1">
      <alignment horizontal="center" wrapText="1"/>
    </xf>
    <xf numFmtId="0" fontId="0" fillId="0" borderId="14" xfId="0" applyNumberFormat="1" applyBorder="1" applyAlignment="1">
      <alignment horizontal="center" vertical="center"/>
    </xf>
    <xf numFmtId="164" fontId="18" fillId="0" borderId="14" xfId="0" applyFont="1" applyBorder="1" applyAlignment="1">
      <alignment vertical="center" wrapText="1"/>
    </xf>
    <xf numFmtId="10" fontId="0" fillId="35" borderId="14" xfId="0" applyNumberFormat="1" applyFill="1" applyBorder="1"/>
    <xf numFmtId="165" fontId="0" fillId="33" borderId="14" xfId="1" applyNumberFormat="1" applyFont="1" applyFill="1" applyBorder="1"/>
    <xf numFmtId="165" fontId="0" fillId="0" borderId="14" xfId="1" applyNumberFormat="1" applyFont="1" applyBorder="1"/>
    <xf numFmtId="164" fontId="0" fillId="0" borderId="15" xfId="0" applyBorder="1"/>
    <xf numFmtId="165" fontId="0" fillId="33" borderId="13" xfId="1" applyNumberFormat="1" applyFont="1" applyFill="1" applyBorder="1"/>
    <xf numFmtId="165" fontId="0" fillId="0" borderId="14" xfId="0" applyNumberFormat="1" applyBorder="1"/>
    <xf numFmtId="0" fontId="0" fillId="0" borderId="14" xfId="0" applyNumberFormat="1" applyFill="1" applyBorder="1" applyAlignment="1">
      <alignment horizontal="center" vertical="center"/>
    </xf>
    <xf numFmtId="164" fontId="0" fillId="0" borderId="14" xfId="0" applyFill="1" applyBorder="1" applyAlignment="1">
      <alignment vertical="center" wrapText="1"/>
    </xf>
    <xf numFmtId="0" fontId="18" fillId="0" borderId="14" xfId="0" applyNumberFormat="1" applyFont="1" applyFill="1" applyBorder="1" applyAlignment="1">
      <alignment horizontal="center" vertical="center"/>
    </xf>
    <xf numFmtId="164" fontId="18" fillId="0" borderId="14" xfId="0" applyFont="1" applyFill="1" applyBorder="1" applyAlignment="1">
      <alignment vertical="center" wrapText="1"/>
    </xf>
    <xf numFmtId="164" fontId="0" fillId="0" borderId="14" xfId="0" applyBorder="1" applyAlignment="1">
      <alignment vertical="center" wrapText="1"/>
    </xf>
    <xf numFmtId="0" fontId="18" fillId="0" borderId="14" xfId="0" applyNumberFormat="1" applyFont="1" applyBorder="1" applyAlignment="1">
      <alignment horizontal="center" vertical="center"/>
    </xf>
    <xf numFmtId="10" fontId="0" fillId="35" borderId="14" xfId="2" applyNumberFormat="1" applyFont="1" applyFill="1" applyBorder="1"/>
    <xf numFmtId="0" fontId="0" fillId="0" borderId="14" xfId="0" applyNumberFormat="1" applyBorder="1" applyAlignment="1">
      <alignment horizontal="center"/>
    </xf>
    <xf numFmtId="164" fontId="0" fillId="0" borderId="14" xfId="0" applyBorder="1"/>
    <xf numFmtId="164" fontId="0" fillId="33" borderId="14" xfId="0" applyFill="1" applyBorder="1"/>
    <xf numFmtId="164" fontId="19" fillId="0" borderId="14" xfId="0" applyFont="1" applyBorder="1"/>
    <xf numFmtId="165" fontId="19" fillId="0" borderId="14" xfId="0" applyNumberFormat="1" applyFont="1" applyBorder="1"/>
    <xf numFmtId="165" fontId="18" fillId="0" borderId="0" xfId="0" applyNumberFormat="1" applyFont="1"/>
    <xf numFmtId="165" fontId="0" fillId="0" borderId="0" xfId="0" applyNumberFormat="1"/>
    <xf numFmtId="164" fontId="18" fillId="0" borderId="0" xfId="0" applyFont="1" applyAlignment="1"/>
    <xf numFmtId="164" fontId="0" fillId="0" borderId="0" xfId="0" applyAlignment="1"/>
    <xf numFmtId="165" fontId="0" fillId="33" borderId="10" xfId="1" applyNumberFormat="1" applyFont="1" applyFill="1" applyBorder="1"/>
    <xf numFmtId="165" fontId="0" fillId="33" borderId="18" xfId="1" applyNumberFormat="1" applyFont="1" applyFill="1" applyBorder="1"/>
    <xf numFmtId="164" fontId="19" fillId="0" borderId="0" xfId="0" applyFont="1" applyFill="1" applyBorder="1" applyAlignment="1"/>
    <xf numFmtId="165" fontId="0" fillId="0" borderId="12" xfId="1" applyNumberFormat="1" applyFont="1" applyBorder="1"/>
    <xf numFmtId="0" fontId="25" fillId="0" borderId="0" xfId="0" applyNumberFormat="1" applyFont="1" applyAlignment="1">
      <alignment horizontal="center"/>
    </xf>
    <xf numFmtId="0" fontId="18" fillId="0" borderId="0" xfId="0" applyNumberFormat="1" applyFont="1" applyAlignment="1">
      <alignment horizontal="left"/>
    </xf>
    <xf numFmtId="0" fontId="18" fillId="0" borderId="0" xfId="40" applyNumberFormat="1"/>
    <xf numFmtId="164" fontId="18" fillId="0" borderId="0" xfId="40"/>
    <xf numFmtId="164" fontId="18" fillId="0" borderId="0" xfId="40" applyFill="1"/>
    <xf numFmtId="164" fontId="18" fillId="0" borderId="0" xfId="40" applyNumberFormat="1" applyFill="1"/>
    <xf numFmtId="0" fontId="21" fillId="0" borderId="0" xfId="40" applyNumberFormat="1" applyFont="1" applyAlignment="1">
      <alignment horizontal="center"/>
    </xf>
    <xf numFmtId="164" fontId="21" fillId="0" borderId="0" xfId="40" applyFont="1" applyAlignment="1">
      <alignment horizontal="center"/>
    </xf>
    <xf numFmtId="164" fontId="27" fillId="0" borderId="0" xfId="40" applyFont="1"/>
    <xf numFmtId="167" fontId="27" fillId="0" borderId="0" xfId="1" applyNumberFormat="1" applyFont="1" applyFill="1" applyBorder="1" applyAlignment="1">
      <alignment horizontal="center" vertical="center"/>
    </xf>
    <xf numFmtId="164" fontId="27" fillId="0" borderId="0" xfId="40" applyFont="1" applyAlignment="1">
      <alignment horizontal="center"/>
    </xf>
    <xf numFmtId="164" fontId="19" fillId="34" borderId="20" xfId="40" applyFont="1" applyFill="1" applyBorder="1" applyAlignment="1">
      <alignment horizontal="center" vertical="center" wrapText="1"/>
    </xf>
    <xf numFmtId="164" fontId="19" fillId="34" borderId="21" xfId="40" applyFont="1" applyFill="1" applyBorder="1" applyAlignment="1">
      <alignment horizontal="center" vertical="center" wrapText="1"/>
    </xf>
    <xf numFmtId="164" fontId="19" fillId="34" borderId="24" xfId="40" quotePrefix="1" applyFont="1" applyFill="1" applyBorder="1" applyAlignment="1">
      <alignment horizontal="center"/>
    </xf>
    <xf numFmtId="164" fontId="19" fillId="34" borderId="25" xfId="40" quotePrefix="1" applyFont="1" applyFill="1" applyBorder="1" applyAlignment="1">
      <alignment horizontal="center" wrapText="1"/>
    </xf>
    <xf numFmtId="164" fontId="19" fillId="34" borderId="25" xfId="40" quotePrefix="1" applyFont="1" applyFill="1" applyBorder="1" applyAlignment="1">
      <alignment horizontal="center"/>
    </xf>
    <xf numFmtId="0" fontId="0" fillId="0" borderId="27" xfId="0" applyNumberFormat="1" applyBorder="1" applyAlignment="1">
      <alignment horizontal="center" vertical="center"/>
    </xf>
    <xf numFmtId="164" fontId="18" fillId="0" borderId="17" xfId="0" applyFont="1" applyBorder="1" applyAlignment="1">
      <alignment vertical="center" wrapText="1"/>
    </xf>
    <xf numFmtId="168" fontId="18" fillId="33" borderId="17" xfId="47" applyNumberFormat="1" applyFill="1" applyBorder="1"/>
    <xf numFmtId="43" fontId="18" fillId="33" borderId="17" xfId="47" applyFill="1" applyBorder="1"/>
    <xf numFmtId="10" fontId="18" fillId="0" borderId="17" xfId="2" applyNumberFormat="1" applyBorder="1"/>
    <xf numFmtId="165" fontId="18" fillId="0" borderId="17" xfId="1" applyNumberFormat="1" applyBorder="1"/>
    <xf numFmtId="165" fontId="18" fillId="33" borderId="17" xfId="1" applyNumberFormat="1" applyFill="1" applyBorder="1"/>
    <xf numFmtId="165" fontId="18" fillId="0" borderId="28" xfId="1" applyNumberFormat="1" applyBorder="1"/>
    <xf numFmtId="0" fontId="0" fillId="0" borderId="29" xfId="0" applyNumberFormat="1" applyBorder="1" applyAlignment="1">
      <alignment horizontal="center" vertical="center"/>
    </xf>
    <xf numFmtId="10" fontId="18" fillId="0" borderId="14" xfId="2" applyNumberFormat="1" applyBorder="1"/>
    <xf numFmtId="165" fontId="18" fillId="0" borderId="14" xfId="1" applyNumberFormat="1" applyBorder="1"/>
    <xf numFmtId="165" fontId="18" fillId="0" borderId="30" xfId="1" applyNumberFormat="1" applyBorder="1"/>
    <xf numFmtId="0" fontId="0" fillId="0" borderId="29" xfId="0" applyNumberFormat="1" applyFill="1" applyBorder="1" applyAlignment="1">
      <alignment horizontal="center" vertical="center"/>
    </xf>
    <xf numFmtId="0" fontId="18" fillId="0" borderId="29" xfId="0" applyNumberFormat="1" applyFont="1" applyBorder="1" applyAlignment="1">
      <alignment horizontal="center" vertical="center"/>
    </xf>
    <xf numFmtId="0" fontId="18" fillId="0" borderId="29" xfId="0" applyNumberFormat="1" applyFont="1" applyFill="1" applyBorder="1" applyAlignment="1">
      <alignment horizontal="center" vertical="center"/>
    </xf>
    <xf numFmtId="0" fontId="18" fillId="0" borderId="29" xfId="40" applyNumberFormat="1" applyFont="1" applyBorder="1" applyAlignment="1">
      <alignment horizontal="center"/>
    </xf>
    <xf numFmtId="164" fontId="18" fillId="0" borderId="14" xfId="40" applyFont="1" applyBorder="1"/>
    <xf numFmtId="44" fontId="18" fillId="33" borderId="14" xfId="1" applyFill="1" applyBorder="1"/>
    <xf numFmtId="165" fontId="18" fillId="33" borderId="14" xfId="1" applyNumberFormat="1" applyFill="1" applyBorder="1"/>
    <xf numFmtId="0" fontId="18" fillId="0" borderId="31" xfId="40" applyNumberFormat="1" applyFont="1" applyBorder="1" applyAlignment="1">
      <alignment horizontal="center"/>
    </xf>
    <xf numFmtId="164" fontId="18" fillId="0" borderId="32" xfId="40" applyFont="1" applyBorder="1"/>
    <xf numFmtId="44" fontId="18" fillId="33" borderId="32" xfId="1" applyFill="1" applyBorder="1"/>
    <xf numFmtId="10" fontId="18" fillId="0" borderId="32" xfId="2" applyNumberFormat="1" applyBorder="1"/>
    <xf numFmtId="165" fontId="18" fillId="0" borderId="32" xfId="1" applyNumberFormat="1" applyBorder="1"/>
    <xf numFmtId="165" fontId="18" fillId="33" borderId="32" xfId="1" applyNumberFormat="1" applyFill="1" applyBorder="1"/>
    <xf numFmtId="165" fontId="18" fillId="0" borderId="33" xfId="1" applyNumberFormat="1" applyBorder="1"/>
    <xf numFmtId="0" fontId="18" fillId="0" borderId="23" xfId="40" applyNumberFormat="1" applyFont="1" applyBorder="1" applyAlignment="1">
      <alignment horizontal="center"/>
    </xf>
    <xf numFmtId="164" fontId="19" fillId="0" borderId="24" xfId="40" applyFont="1" applyBorder="1"/>
    <xf numFmtId="165" fontId="18" fillId="0" borderId="24" xfId="1" applyNumberFormat="1" applyBorder="1"/>
    <xf numFmtId="44" fontId="18" fillId="0" borderId="24" xfId="1" applyBorder="1"/>
    <xf numFmtId="165" fontId="18" fillId="0" borderId="34" xfId="1" applyNumberFormat="1" applyBorder="1"/>
    <xf numFmtId="0" fontId="18" fillId="0" borderId="0" xfId="40" applyNumberFormat="1" applyFont="1" applyBorder="1" applyAlignment="1">
      <alignment horizontal="center"/>
    </xf>
    <xf numFmtId="44" fontId="18" fillId="33" borderId="17" xfId="1" applyFill="1" applyBorder="1"/>
    <xf numFmtId="164" fontId="18" fillId="0" borderId="0" xfId="1" applyNumberFormat="1" applyBorder="1"/>
    <xf numFmtId="44" fontId="18" fillId="0" borderId="0" xfId="1" applyBorder="1"/>
    <xf numFmtId="44" fontId="18" fillId="0" borderId="0" xfId="40" applyNumberFormat="1" applyBorder="1"/>
    <xf numFmtId="165" fontId="19" fillId="0" borderId="32" xfId="1" applyNumberFormat="1" applyFont="1" applyBorder="1"/>
    <xf numFmtId="0" fontId="19" fillId="0" borderId="0" xfId="40" applyNumberFormat="1" applyFont="1"/>
    <xf numFmtId="164" fontId="18" fillId="0" borderId="0" xfId="40" applyFont="1"/>
    <xf numFmtId="0" fontId="18" fillId="0" borderId="0" xfId="40" applyNumberFormat="1" applyFont="1" applyAlignment="1">
      <alignment horizontal="center" vertical="center"/>
    </xf>
    <xf numFmtId="0" fontId="18" fillId="0" borderId="0" xfId="40" applyNumberFormat="1" applyAlignment="1">
      <alignment horizontal="center" vertical="center"/>
    </xf>
    <xf numFmtId="164" fontId="19" fillId="0" borderId="0" xfId="40" applyFont="1" applyAlignment="1">
      <alignment vertical="top" wrapText="1"/>
    </xf>
    <xf numFmtId="164" fontId="18" fillId="0" borderId="0" xfId="40" applyFont="1" applyAlignment="1">
      <alignment wrapText="1"/>
    </xf>
    <xf numFmtId="0" fontId="18" fillId="0" borderId="0" xfId="40" applyNumberFormat="1" applyFont="1"/>
    <xf numFmtId="164" fontId="18" fillId="0" borderId="0" xfId="40" applyFont="1" applyAlignment="1">
      <alignment vertical="top" wrapText="1"/>
    </xf>
    <xf numFmtId="0" fontId="18" fillId="0" borderId="0" xfId="40" applyNumberFormat="1" applyFont="1" applyAlignment="1">
      <alignment vertical="top" wrapText="1"/>
    </xf>
    <xf numFmtId="165" fontId="0" fillId="36" borderId="14" xfId="1" applyNumberFormat="1" applyFont="1" applyFill="1" applyBorder="1"/>
    <xf numFmtId="165" fontId="0" fillId="37" borderId="14" xfId="1" applyNumberFormat="1" applyFont="1" applyFill="1" applyBorder="1"/>
    <xf numFmtId="165" fontId="0" fillId="38" borderId="14" xfId="1" applyNumberFormat="1" applyFont="1" applyFill="1" applyBorder="1"/>
    <xf numFmtId="164" fontId="0" fillId="0" borderId="0" xfId="0" applyAlignment="1">
      <alignment horizontal="left" wrapText="1"/>
    </xf>
    <xf numFmtId="164" fontId="21" fillId="0" borderId="0" xfId="0" applyFont="1" applyAlignment="1">
      <alignment horizontal="center" vertical="top"/>
    </xf>
    <xf numFmtId="164" fontId="19" fillId="34" borderId="11" xfId="0" applyFont="1" applyFill="1" applyBorder="1" applyAlignment="1">
      <alignment horizontal="center"/>
    </xf>
    <xf numFmtId="164" fontId="19" fillId="34" borderId="12" xfId="0" applyFont="1" applyFill="1" applyBorder="1" applyAlignment="1">
      <alignment horizontal="center"/>
    </xf>
    <xf numFmtId="164" fontId="19" fillId="34" borderId="13" xfId="0" applyFont="1" applyFill="1" applyBorder="1" applyAlignment="1">
      <alignment horizontal="center"/>
    </xf>
    <xf numFmtId="164" fontId="0" fillId="0" borderId="0" xfId="0" applyAlignment="1">
      <alignment horizontal="left" vertical="top" wrapText="1"/>
    </xf>
    <xf numFmtId="164" fontId="18" fillId="0" borderId="0" xfId="0" applyFont="1" applyAlignment="1">
      <alignment horizontal="left" vertical="top" wrapText="1"/>
    </xf>
    <xf numFmtId="164" fontId="19" fillId="0" borderId="0" xfId="40" applyFont="1" applyAlignment="1">
      <alignment horizontal="left" vertical="center" wrapText="1"/>
    </xf>
    <xf numFmtId="164" fontId="19" fillId="0" borderId="35" xfId="40" applyFont="1" applyBorder="1" applyAlignment="1">
      <alignment horizontal="left" vertical="center" wrapText="1"/>
    </xf>
    <xf numFmtId="164" fontId="18" fillId="0" borderId="0" xfId="40" applyFont="1" applyAlignment="1">
      <alignment horizontal="left" vertical="center" wrapText="1"/>
    </xf>
    <xf numFmtId="164" fontId="19" fillId="0" borderId="0" xfId="40" applyFont="1" applyAlignment="1">
      <alignment horizontal="left" vertical="top" wrapText="1"/>
    </xf>
    <xf numFmtId="164" fontId="21" fillId="0" borderId="0" xfId="40" applyFont="1" applyAlignment="1">
      <alignment horizontal="center" vertical="center" wrapText="1"/>
    </xf>
    <xf numFmtId="164" fontId="19" fillId="0" borderId="0" xfId="40" applyFont="1" applyAlignment="1">
      <alignment horizontal="center" vertical="center" wrapText="1"/>
    </xf>
    <xf numFmtId="0" fontId="19" fillId="34" borderId="19" xfId="40" applyNumberFormat="1" applyFont="1" applyFill="1" applyBorder="1" applyAlignment="1">
      <alignment vertical="center"/>
    </xf>
    <xf numFmtId="0" fontId="19" fillId="34" borderId="23" xfId="40" applyNumberFormat="1" applyFont="1" applyFill="1" applyBorder="1" applyAlignment="1">
      <alignment vertical="center"/>
    </xf>
    <xf numFmtId="164" fontId="19" fillId="34" borderId="20" xfId="40" applyFont="1" applyFill="1" applyBorder="1" applyAlignment="1">
      <alignment vertical="center"/>
    </xf>
    <xf numFmtId="164" fontId="19" fillId="34" borderId="24" xfId="40" applyFont="1" applyFill="1" applyBorder="1" applyAlignment="1">
      <alignment vertical="center"/>
    </xf>
    <xf numFmtId="164" fontId="19" fillId="34" borderId="22" xfId="40" applyFont="1" applyFill="1" applyBorder="1" applyAlignment="1">
      <alignment horizontal="center" vertical="center" wrapText="1"/>
    </xf>
    <xf numFmtId="164" fontId="18" fillId="0" borderId="26" xfId="40" applyBorder="1" applyAlignment="1">
      <alignment horizontal="center" wrapText="1"/>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47"/>
    <cellStyle name="Comma 2 3" xfId="30"/>
    <cellStyle name="Currency" xfId="1" builtinId="4"/>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0"/>
    <cellStyle name="Normal 3" xfId="41"/>
    <cellStyle name="Note 2" xfId="42"/>
    <cellStyle name="Output 2" xfId="43"/>
    <cellStyle name="Percent" xfId="2" builtinId="5"/>
    <cellStyle name="Title 2" xfId="44"/>
    <cellStyle name="Total 2" xfId="45"/>
    <cellStyle name="Warning Text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313765</xdr:colOff>
      <xdr:row>39</xdr:row>
      <xdr:rowOff>100853</xdr:rowOff>
    </xdr:from>
    <xdr:to>
      <xdr:col>17</xdr:col>
      <xdr:colOff>280147</xdr:colOff>
      <xdr:row>43</xdr:row>
      <xdr:rowOff>123265</xdr:rowOff>
    </xdr:to>
    <xdr:sp macro="" textlink="">
      <xdr:nvSpPr>
        <xdr:cNvPr id="2" name="TextBox 1"/>
        <xdr:cNvSpPr txBox="1"/>
      </xdr:nvSpPr>
      <xdr:spPr>
        <a:xfrm>
          <a:off x="12897971" y="6835588"/>
          <a:ext cx="1781735" cy="98611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Opening balance of Transportation Equipment of $955,000 does not agree to previous  year's closing balance </a:t>
          </a:r>
          <a:r>
            <a:rPr lang="en-CA" sz="1100" b="1" baseline="0"/>
            <a:t> of $1,174,196.</a:t>
          </a:r>
        </a:p>
        <a:p>
          <a:endParaRPr lang="en-CA" sz="1100"/>
        </a:p>
      </xdr:txBody>
    </xdr:sp>
    <xdr:clientData/>
  </xdr:twoCellAnchor>
  <xdr:twoCellAnchor>
    <xdr:from>
      <xdr:col>5</xdr:col>
      <xdr:colOff>44823</xdr:colOff>
      <xdr:row>40</xdr:row>
      <xdr:rowOff>268941</xdr:rowOff>
    </xdr:from>
    <xdr:to>
      <xdr:col>14</xdr:col>
      <xdr:colOff>313765</xdr:colOff>
      <xdr:row>41</xdr:row>
      <xdr:rowOff>67236</xdr:rowOff>
    </xdr:to>
    <xdr:cxnSp macro="">
      <xdr:nvCxnSpPr>
        <xdr:cNvPr id="4" name="Straight Arrow Connector 3"/>
        <xdr:cNvCxnSpPr>
          <a:stCxn id="2" idx="1"/>
        </xdr:cNvCxnSpPr>
      </xdr:nvCxnSpPr>
      <xdr:spPr>
        <a:xfrm flipH="1">
          <a:off x="5401235" y="7328647"/>
          <a:ext cx="7496736" cy="1232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403412</xdr:colOff>
      <xdr:row>7</xdr:row>
      <xdr:rowOff>1</xdr:rowOff>
    </xdr:from>
    <xdr:to>
      <xdr:col>11</xdr:col>
      <xdr:colOff>792817</xdr:colOff>
      <xdr:row>10</xdr:row>
      <xdr:rowOff>101414</xdr:rowOff>
    </xdr:to>
    <xdr:sp macro="" textlink="">
      <xdr:nvSpPr>
        <xdr:cNvPr id="8" name="TextBox 7"/>
        <xdr:cNvSpPr txBox="1"/>
      </xdr:nvSpPr>
      <xdr:spPr>
        <a:xfrm>
          <a:off x="8426824" y="1053354"/>
          <a:ext cx="2238375" cy="69532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 indication</a:t>
          </a:r>
          <a:r>
            <a:rPr lang="en-CA" sz="1100" b="1" baseline="0"/>
            <a:t> of whether this schedule is based on MIFRS or CGAAP.</a:t>
          </a:r>
          <a:endParaRPr lang="en-CA" sz="1100" b="1"/>
        </a:p>
      </xdr:txBody>
    </xdr:sp>
    <xdr:clientData/>
  </xdr:twoCellAnchor>
  <xdr:twoCellAnchor>
    <xdr:from>
      <xdr:col>7</xdr:col>
      <xdr:colOff>728383</xdr:colOff>
      <xdr:row>8</xdr:row>
      <xdr:rowOff>145676</xdr:rowOff>
    </xdr:from>
    <xdr:to>
      <xdr:col>9</xdr:col>
      <xdr:colOff>381000</xdr:colOff>
      <xdr:row>9</xdr:row>
      <xdr:rowOff>123265</xdr:rowOff>
    </xdr:to>
    <xdr:cxnSp macro="">
      <xdr:nvCxnSpPr>
        <xdr:cNvPr id="10" name="Straight Arrow Connector 9"/>
        <xdr:cNvCxnSpPr/>
      </xdr:nvCxnSpPr>
      <xdr:spPr>
        <a:xfrm flipH="1">
          <a:off x="7732059" y="1311088"/>
          <a:ext cx="672353" cy="2353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302560</xdr:colOff>
      <xdr:row>55</xdr:row>
      <xdr:rowOff>89647</xdr:rowOff>
    </xdr:from>
    <xdr:to>
      <xdr:col>16</xdr:col>
      <xdr:colOff>549089</xdr:colOff>
      <xdr:row>60</xdr:row>
      <xdr:rowOff>134471</xdr:rowOff>
    </xdr:to>
    <xdr:sp macro="" textlink="">
      <xdr:nvSpPr>
        <xdr:cNvPr id="13" name="TextBox 12"/>
        <xdr:cNvSpPr txBox="1"/>
      </xdr:nvSpPr>
      <xdr:spPr>
        <a:xfrm>
          <a:off x="12886766" y="9838765"/>
          <a:ext cx="1456764" cy="82923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NBV</a:t>
          </a:r>
          <a:r>
            <a:rPr lang="en-CA" sz="1100" b="1" baseline="0"/>
            <a:t> does not agree to the amount used in the rate base calculation.</a:t>
          </a:r>
        </a:p>
      </xdr:txBody>
    </xdr:sp>
    <xdr:clientData/>
  </xdr:twoCellAnchor>
  <xdr:twoCellAnchor>
    <xdr:from>
      <xdr:col>13</xdr:col>
      <xdr:colOff>885264</xdr:colOff>
      <xdr:row>55</xdr:row>
      <xdr:rowOff>78441</xdr:rowOff>
    </xdr:from>
    <xdr:to>
      <xdr:col>14</xdr:col>
      <xdr:colOff>302559</xdr:colOff>
      <xdr:row>55</xdr:row>
      <xdr:rowOff>134470</xdr:rowOff>
    </xdr:to>
    <xdr:cxnSp macro="">
      <xdr:nvCxnSpPr>
        <xdr:cNvPr id="17" name="Straight Arrow Connector 16"/>
        <xdr:cNvCxnSpPr/>
      </xdr:nvCxnSpPr>
      <xdr:spPr>
        <a:xfrm flipH="1" flipV="1">
          <a:off x="12528176" y="9827559"/>
          <a:ext cx="358589" cy="5602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246530</xdr:colOff>
      <xdr:row>25</xdr:row>
      <xdr:rowOff>11206</xdr:rowOff>
    </xdr:from>
    <xdr:to>
      <xdr:col>18</xdr:col>
      <xdr:colOff>156883</xdr:colOff>
      <xdr:row>31</xdr:row>
      <xdr:rowOff>67236</xdr:rowOff>
    </xdr:to>
    <xdr:sp macro="" textlink="">
      <xdr:nvSpPr>
        <xdr:cNvPr id="18" name="TextBox 17"/>
        <xdr:cNvSpPr txBox="1"/>
      </xdr:nvSpPr>
      <xdr:spPr>
        <a:xfrm>
          <a:off x="12830736" y="4549588"/>
          <a:ext cx="2330823" cy="997324"/>
        </a:xfrm>
        <a:prstGeom prst="rect">
          <a:avLst/>
        </a:prstGeom>
        <a:solidFill>
          <a:schemeClr val="accent5">
            <a:lumMod val="60000"/>
            <a:lumOff val="40000"/>
          </a:schemeClr>
        </a:solidFill>
        <a:ln w="9525" cmpd="sng">
          <a:solidFill>
            <a:schemeClr val="accent1">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Opening balance of Meters (Smart</a:t>
          </a:r>
          <a:r>
            <a:rPr lang="en-CA" sz="1100" b="1" baseline="0"/>
            <a:t> Meters) </a:t>
          </a:r>
          <a:r>
            <a:rPr lang="en-CA" sz="1100" b="1"/>
            <a:t>of $2,657,255 does not agree to previous  year's closing balance </a:t>
          </a:r>
          <a:r>
            <a:rPr lang="en-CA" sz="1100" b="1" baseline="0"/>
            <a:t> of $277,190 and no reconciliation is provided.</a:t>
          </a:r>
        </a:p>
        <a:p>
          <a:endParaRPr lang="en-CA" sz="1100"/>
        </a:p>
      </xdr:txBody>
    </xdr:sp>
    <xdr:clientData/>
  </xdr:twoCellAnchor>
  <xdr:twoCellAnchor>
    <xdr:from>
      <xdr:col>4</xdr:col>
      <xdr:colOff>930089</xdr:colOff>
      <xdr:row>30</xdr:row>
      <xdr:rowOff>78441</xdr:rowOff>
    </xdr:from>
    <xdr:to>
      <xdr:col>14</xdr:col>
      <xdr:colOff>235325</xdr:colOff>
      <xdr:row>31</xdr:row>
      <xdr:rowOff>44824</xdr:rowOff>
    </xdr:to>
    <xdr:cxnSp macro="">
      <xdr:nvCxnSpPr>
        <xdr:cNvPr id="19" name="Straight Arrow Connector 18"/>
        <xdr:cNvCxnSpPr/>
      </xdr:nvCxnSpPr>
      <xdr:spPr>
        <a:xfrm flipH="1">
          <a:off x="5322795" y="5401235"/>
          <a:ext cx="7496736" cy="1232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542926</xdr:colOff>
      <xdr:row>20</xdr:row>
      <xdr:rowOff>38101</xdr:rowOff>
    </xdr:from>
    <xdr:to>
      <xdr:col>10</xdr:col>
      <xdr:colOff>19051</xdr:colOff>
      <xdr:row>30</xdr:row>
      <xdr:rowOff>123825</xdr:rowOff>
    </xdr:to>
    <xdr:sp macro="" textlink="">
      <xdr:nvSpPr>
        <xdr:cNvPr id="2" name="TextBox 1"/>
        <xdr:cNvSpPr txBox="1"/>
      </xdr:nvSpPr>
      <xdr:spPr>
        <a:xfrm>
          <a:off x="9096376" y="5019676"/>
          <a:ext cx="1295400" cy="170497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Addition of $649,500</a:t>
          </a:r>
          <a:r>
            <a:rPr lang="en-CA" sz="1100" b="1" baseline="0"/>
            <a:t> in 2013 Fixed Asset Continuity Schedule is missing from this Depreciation schedule.</a:t>
          </a:r>
          <a:endParaRPr lang="en-CA" sz="1100" b="1"/>
        </a:p>
      </xdr:txBody>
    </xdr:sp>
    <xdr:clientData/>
  </xdr:twoCellAnchor>
  <xdr:twoCellAnchor>
    <xdr:from>
      <xdr:col>2</xdr:col>
      <xdr:colOff>714375</xdr:colOff>
      <xdr:row>23</xdr:row>
      <xdr:rowOff>38100</xdr:rowOff>
    </xdr:from>
    <xdr:to>
      <xdr:col>8</xdr:col>
      <xdr:colOff>609601</xdr:colOff>
      <xdr:row>28</xdr:row>
      <xdr:rowOff>95250</xdr:rowOff>
    </xdr:to>
    <xdr:cxnSp macro="">
      <xdr:nvCxnSpPr>
        <xdr:cNvPr id="4" name="Straight Arrow Connector 3"/>
        <xdr:cNvCxnSpPr/>
      </xdr:nvCxnSpPr>
      <xdr:spPr>
        <a:xfrm flipH="1">
          <a:off x="4010025" y="5505450"/>
          <a:ext cx="5153026" cy="8667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ds.ontarioenergyboard.ca/webdrawer/webdrawer.dll/webdrawer/rec/363240/view/Innisfil%20_Chapter2_Appendices_201209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App.2-A_Capital Projects"/>
      <sheetName val="App.2-B_FA Contin CGAAP 2009"/>
      <sheetName val="App.2-B_FA Contin CGAAP 2010"/>
      <sheetName val="App.2-B_FA Contin CGAAP 2011"/>
      <sheetName val="App.2-B_FA Contin CGAAP 2012"/>
      <sheetName val="App.2-B_FA Contin MIFRS 2012"/>
      <sheetName val="App.2-B_FA Contin MIFRS 2013"/>
      <sheetName val="App.2-CE_CGAAP_DepExp_2011"/>
      <sheetName val="App.2-CF_CGAAP_DepExp_2012"/>
      <sheetName val="App.2-CG_MIFRS_DepExp_2012"/>
      <sheetName val="App.2-CH_MIFRS_DepExp_2013"/>
      <sheetName val="App.2-D_Overhead"/>
      <sheetName val="App.2-EB_PP&amp;E Deferral Account"/>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_1592_Tax_Variance"/>
      <sheetName val="App.2-U_IFRS Transition Costs"/>
      <sheetName val="App.2-V_Rev_Reconciliation"/>
      <sheetName val="App.2-W_Residential Impacts"/>
      <sheetName val="App.2.W_GS.50 Impacts"/>
      <sheetName val="App.2.W_GS&lt;50 -4999 Impacts"/>
      <sheetName val="App.2.W_Sentinel Light Impacts"/>
      <sheetName val="App.2.W_Streetlight Impacts"/>
      <sheetName val="App.2.W. USL Impacts"/>
      <sheetName val="App.2-X_CoS_Flowchart"/>
      <sheetName val="Sheet5"/>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AA26" t="str">
            <v>Greater Sudbury Hydro Inc.</v>
          </cell>
        </row>
        <row r="27">
          <cell r="AA27" t="str">
            <v>Grimsby Power Inc.</v>
          </cell>
        </row>
        <row r="28">
          <cell r="AA28" t="str">
            <v>Guelph Hydro Electric Systems Inc.</v>
          </cell>
        </row>
        <row r="29">
          <cell r="AA29" t="str">
            <v>Haldimand County Hydro Inc.</v>
          </cell>
        </row>
        <row r="30">
          <cell r="AA30" t="str">
            <v>Guelph Hydro Electric Systems Inc.</v>
          </cell>
        </row>
        <row r="31">
          <cell r="AA31" t="str">
            <v>Halton Hills Hydro Inc.</v>
          </cell>
        </row>
        <row r="32">
          <cell r="AA32" t="str">
            <v>Hearst Power Distribution Co. Ltd.</v>
          </cell>
        </row>
        <row r="33">
          <cell r="AA33" t="str">
            <v>Horizon Utilities Corporation</v>
          </cell>
        </row>
        <row r="34">
          <cell r="AA34" t="str">
            <v>Hydro 2000 Inc.</v>
          </cell>
        </row>
        <row r="35">
          <cell r="AA35" t="str">
            <v>Hydro Hawkesbury Inc.</v>
          </cell>
        </row>
        <row r="36">
          <cell r="AA36" t="str">
            <v>Hydro One Brampton Networks Inc.</v>
          </cell>
        </row>
        <row r="37">
          <cell r="AA37" t="str">
            <v>Hydro One Networks Inc.</v>
          </cell>
        </row>
        <row r="38">
          <cell r="AA38" t="str">
            <v>Hydro One Remote Communities Inc.</v>
          </cell>
        </row>
        <row r="39">
          <cell r="AA39" t="str">
            <v>Hydro Ottawa Limited</v>
          </cell>
        </row>
        <row r="40">
          <cell r="AA40" t="str">
            <v>Innisfil Hydro Dist. Systems Limited</v>
          </cell>
        </row>
        <row r="41">
          <cell r="AA41" t="str">
            <v>Kashechewan Power Corporation</v>
          </cell>
        </row>
        <row r="42">
          <cell r="AA42" t="str">
            <v>Kenora Hydro Electric Corporation Ltd.</v>
          </cell>
        </row>
        <row r="43">
          <cell r="AA43" t="str">
            <v>Kingston Hydro Corporation</v>
          </cell>
        </row>
        <row r="44">
          <cell r="AA44" t="str">
            <v>Kitchener-Wilmot Hydro Inc.</v>
          </cell>
        </row>
        <row r="45">
          <cell r="AA45" t="str">
            <v>Lakefront Utilities Inc.</v>
          </cell>
        </row>
        <row r="46">
          <cell r="AA46" t="str">
            <v>Lakeland Power Distribution Ltd.</v>
          </cell>
        </row>
        <row r="47">
          <cell r="AA47" t="str">
            <v>London Hydro Inc.</v>
          </cell>
        </row>
        <row r="48">
          <cell r="AA48" t="str">
            <v>Midland Power Utility Corporation</v>
          </cell>
        </row>
        <row r="49">
          <cell r="AA49" t="str">
            <v>Milton Hydro Distribution Inc.</v>
          </cell>
        </row>
        <row r="50">
          <cell r="AA50" t="str">
            <v>Newmarket – Tay Power Distribution Ltd.</v>
          </cell>
        </row>
        <row r="51">
          <cell r="AA51" t="str">
            <v>Niagara Peninsula Energy Inc.</v>
          </cell>
        </row>
        <row r="52">
          <cell r="AA52" t="str">
            <v>Niagara-on-the-Lake Hydro Inc.</v>
          </cell>
        </row>
        <row r="53">
          <cell r="AA53" t="str">
            <v>Norfolk Power Distribution Ltd.</v>
          </cell>
        </row>
        <row r="54">
          <cell r="AA54" t="str">
            <v>North Bay Hydro Distribution Limited</v>
          </cell>
        </row>
        <row r="55">
          <cell r="AA55" t="str">
            <v>Northern Ontario Wires Inc.</v>
          </cell>
        </row>
        <row r="56">
          <cell r="AA56" t="str">
            <v>Oakville Hydro Distribution Inc.</v>
          </cell>
        </row>
        <row r="57">
          <cell r="AA57" t="str">
            <v>Orangeville Hydro Limited</v>
          </cell>
        </row>
        <row r="58">
          <cell r="AA58" t="str">
            <v>Orillia Power Distribution Corp.</v>
          </cell>
        </row>
        <row r="59">
          <cell r="AA59" t="str">
            <v>Oshawa PUC Networks Inc.</v>
          </cell>
        </row>
        <row r="60">
          <cell r="AA60" t="str">
            <v>Ottawa River Power Corporation</v>
          </cell>
        </row>
        <row r="61">
          <cell r="AA61" t="str">
            <v>Parry Sound Power Corporation</v>
          </cell>
        </row>
        <row r="62">
          <cell r="AA62" t="str">
            <v>Peterborough Distribution Inc.</v>
          </cell>
        </row>
        <row r="63">
          <cell r="AA63" t="str">
            <v>PowerStream Inc.</v>
          </cell>
        </row>
        <row r="64">
          <cell r="AA64" t="str">
            <v>PUC Distribution Inc.</v>
          </cell>
        </row>
        <row r="65">
          <cell r="AA65" t="str">
            <v>Renfrew Hydro Inc.</v>
          </cell>
        </row>
        <row r="66">
          <cell r="AA66" t="str">
            <v>Rideau St. Lawrence Distribution Inc.</v>
          </cell>
        </row>
        <row r="67">
          <cell r="AA67" t="str">
            <v>St. Thomas Energy Inc.</v>
          </cell>
        </row>
        <row r="68">
          <cell r="AA68" t="str">
            <v>Sioux Lookout Hydro Inc.</v>
          </cell>
        </row>
        <row r="69">
          <cell r="AA69" t="str">
            <v>Thunder Bay Hydro Electricity Distribution</v>
          </cell>
        </row>
        <row r="70">
          <cell r="AA70" t="str">
            <v>Tillsonburg Hydro Inc.</v>
          </cell>
        </row>
        <row r="71">
          <cell r="AA71" t="str">
            <v>Toronto Hydro-Electric System Limited</v>
          </cell>
        </row>
        <row r="72">
          <cell r="AA72" t="str">
            <v>Veridian Connections Inc.</v>
          </cell>
        </row>
        <row r="73">
          <cell r="AA73" t="str">
            <v>Wasaga Distribution Inc.</v>
          </cell>
        </row>
        <row r="74">
          <cell r="AA74" t="str">
            <v>Waterloo North Hydro Inc.</v>
          </cell>
        </row>
        <row r="75">
          <cell r="AA75" t="str">
            <v>Welland Hydro Electric System Corp.</v>
          </cell>
        </row>
        <row r="76">
          <cell r="AA76" t="str">
            <v>Wellington North Power Inc.</v>
          </cell>
        </row>
        <row r="77">
          <cell r="AA77" t="str">
            <v>West Coast Huron Energy Inc.</v>
          </cell>
        </row>
        <row r="78">
          <cell r="AA78" t="str">
            <v>Westario Power Inc.</v>
          </cell>
        </row>
        <row r="79">
          <cell r="AA79" t="str">
            <v>Whitby Hydro Electric Corporation</v>
          </cell>
        </row>
        <row r="80">
          <cell r="AA80" t="str">
            <v>Woodstock Hydro Services Inc.</v>
          </cell>
        </row>
      </sheetData>
      <sheetData sheetId="1"/>
      <sheetData sheetId="2"/>
      <sheetData sheetId="3">
        <row r="54">
          <cell r="H54">
            <v>0</v>
          </cell>
        </row>
        <row r="55">
          <cell r="H55"/>
        </row>
      </sheetData>
      <sheetData sheetId="4"/>
      <sheetData sheetId="5">
        <row r="16">
          <cell r="H16">
            <v>331066</v>
          </cell>
          <cell r="M16">
            <v>-211871</v>
          </cell>
        </row>
        <row r="17">
          <cell r="H17">
            <v>0</v>
          </cell>
          <cell r="M17">
            <v>0</v>
          </cell>
        </row>
        <row r="18">
          <cell r="H18">
            <v>273770</v>
          </cell>
          <cell r="M18">
            <v>0</v>
          </cell>
        </row>
        <row r="19">
          <cell r="H19">
            <v>982703</v>
          </cell>
          <cell r="M19">
            <v>-557986</v>
          </cell>
        </row>
        <row r="20">
          <cell r="H20">
            <v>0</v>
          </cell>
          <cell r="M20">
            <v>0</v>
          </cell>
        </row>
        <row r="21">
          <cell r="H21">
            <v>86252</v>
          </cell>
          <cell r="M21">
            <v>-34500</v>
          </cell>
        </row>
        <row r="22">
          <cell r="H22">
            <v>0</v>
          </cell>
          <cell r="M22">
            <v>0</v>
          </cell>
        </row>
        <row r="23">
          <cell r="H23">
            <v>4358561</v>
          </cell>
          <cell r="M23">
            <v>-2322876</v>
          </cell>
        </row>
        <row r="24">
          <cell r="H24">
            <v>0</v>
          </cell>
          <cell r="M24">
            <v>0</v>
          </cell>
        </row>
        <row r="25">
          <cell r="H25">
            <v>9077888</v>
          </cell>
          <cell r="M25">
            <v>-4286653</v>
          </cell>
        </row>
        <row r="26">
          <cell r="H26">
            <v>13192946</v>
          </cell>
          <cell r="M26">
            <v>-7476921</v>
          </cell>
        </row>
        <row r="27">
          <cell r="H27">
            <v>2035571</v>
          </cell>
          <cell r="M27">
            <v>-487767</v>
          </cell>
        </row>
        <row r="28">
          <cell r="H28">
            <v>11721156</v>
          </cell>
          <cell r="M28">
            <v>-4339016</v>
          </cell>
        </row>
        <row r="29">
          <cell r="H29">
            <v>8602786</v>
          </cell>
          <cell r="M29">
            <v>-5587946</v>
          </cell>
        </row>
        <row r="30">
          <cell r="H30">
            <v>4017136</v>
          </cell>
          <cell r="M30">
            <v>-1757180</v>
          </cell>
        </row>
        <row r="31">
          <cell r="H31">
            <v>287258</v>
          </cell>
          <cell r="M31">
            <v>-67036</v>
          </cell>
        </row>
        <row r="33">
          <cell r="H33">
            <v>7646</v>
          </cell>
          <cell r="M33">
            <v>-2670</v>
          </cell>
        </row>
        <row r="34">
          <cell r="H34">
            <v>201049</v>
          </cell>
          <cell r="M34">
            <v>0</v>
          </cell>
        </row>
        <row r="35">
          <cell r="H35">
            <v>739631</v>
          </cell>
          <cell r="M35">
            <v>-273912</v>
          </cell>
        </row>
        <row r="36">
          <cell r="H36">
            <v>0</v>
          </cell>
          <cell r="M36">
            <v>0</v>
          </cell>
        </row>
        <row r="37">
          <cell r="H37">
            <v>308655</v>
          </cell>
          <cell r="M37">
            <v>-232648</v>
          </cell>
        </row>
        <row r="38">
          <cell r="H38">
            <v>0</v>
          </cell>
          <cell r="M38">
            <v>0</v>
          </cell>
        </row>
        <row r="39">
          <cell r="H39">
            <v>515306</v>
          </cell>
          <cell r="M39">
            <v>-400081</v>
          </cell>
        </row>
        <row r="40">
          <cell r="H40">
            <v>0</v>
          </cell>
          <cell r="M40">
            <v>0</v>
          </cell>
        </row>
        <row r="41">
          <cell r="H41">
            <v>0</v>
          </cell>
          <cell r="M41">
            <v>0</v>
          </cell>
        </row>
        <row r="42">
          <cell r="H42">
            <v>1174196</v>
          </cell>
          <cell r="M42">
            <v>-460134</v>
          </cell>
        </row>
        <row r="43">
          <cell r="H43">
            <v>31824</v>
          </cell>
          <cell r="M43">
            <v>-18172</v>
          </cell>
        </row>
        <row r="44">
          <cell r="H44">
            <v>487684</v>
          </cell>
          <cell r="M44">
            <v>-188237</v>
          </cell>
        </row>
        <row r="45">
          <cell r="H45">
            <v>32997</v>
          </cell>
          <cell r="M45">
            <v>-14226</v>
          </cell>
        </row>
        <row r="46">
          <cell r="H46">
            <v>0</v>
          </cell>
          <cell r="M46">
            <v>0</v>
          </cell>
        </row>
        <row r="47">
          <cell r="H47">
            <v>0</v>
          </cell>
          <cell r="M47">
            <v>0</v>
          </cell>
        </row>
        <row r="48">
          <cell r="H48">
            <v>0</v>
          </cell>
          <cell r="M48">
            <v>0</v>
          </cell>
        </row>
        <row r="49">
          <cell r="H49">
            <v>0</v>
          </cell>
          <cell r="M49">
            <v>0</v>
          </cell>
        </row>
        <row r="50">
          <cell r="H50">
            <v>0</v>
          </cell>
          <cell r="M50">
            <v>0</v>
          </cell>
        </row>
        <row r="51">
          <cell r="H51">
            <v>1407393</v>
          </cell>
          <cell r="M51">
            <v>-789059</v>
          </cell>
        </row>
        <row r="52">
          <cell r="H52">
            <v>0</v>
          </cell>
          <cell r="M52">
            <v>0</v>
          </cell>
        </row>
        <row r="53">
          <cell r="H53">
            <v>-7714946</v>
          </cell>
          <cell r="M53">
            <v>1570218</v>
          </cell>
        </row>
        <row r="60">
          <cell r="F60">
            <v>32533</v>
          </cell>
          <cell r="K60">
            <v>-27111</v>
          </cell>
        </row>
      </sheetData>
      <sheetData sheetId="6"/>
      <sheetData sheetId="7"/>
      <sheetData sheetId="8">
        <row r="16">
          <cell r="F16">
            <v>278500</v>
          </cell>
          <cell r="K16">
            <v>-174811</v>
          </cell>
        </row>
        <row r="17">
          <cell r="F17"/>
          <cell r="K17"/>
        </row>
        <row r="18">
          <cell r="F18"/>
          <cell r="K18"/>
        </row>
        <row r="19">
          <cell r="F19"/>
          <cell r="K19">
            <v>-14575</v>
          </cell>
        </row>
        <row r="20">
          <cell r="F20"/>
          <cell r="K20"/>
        </row>
        <row r="21">
          <cell r="F21"/>
          <cell r="K21">
            <v>-3312</v>
          </cell>
        </row>
        <row r="22">
          <cell r="F22"/>
          <cell r="K22"/>
        </row>
        <row r="23">
          <cell r="F23">
            <v>194422</v>
          </cell>
          <cell r="K23">
            <v>-93752</v>
          </cell>
        </row>
        <row r="24">
          <cell r="F24"/>
          <cell r="K24"/>
        </row>
        <row r="25">
          <cell r="F25">
            <v>918153</v>
          </cell>
          <cell r="K25">
            <v>-210238</v>
          </cell>
        </row>
        <row r="26">
          <cell r="F26">
            <v>1123543</v>
          </cell>
          <cell r="K26">
            <v>-167753</v>
          </cell>
        </row>
        <row r="27">
          <cell r="F27">
            <v>38205</v>
          </cell>
          <cell r="K27">
            <v>-49686</v>
          </cell>
        </row>
        <row r="28">
          <cell r="F28">
            <v>157573</v>
          </cell>
          <cell r="K28">
            <v>-323746</v>
          </cell>
        </row>
        <row r="29">
          <cell r="K29">
            <v>-221577</v>
          </cell>
        </row>
        <row r="30">
          <cell r="F30">
            <v>216912</v>
          </cell>
          <cell r="K30">
            <v>-83994</v>
          </cell>
        </row>
        <row r="31">
          <cell r="F31"/>
          <cell r="K31">
            <v>-11490</v>
          </cell>
        </row>
        <row r="32">
          <cell r="F32">
            <v>116170</v>
          </cell>
          <cell r="K32">
            <v>-152968</v>
          </cell>
        </row>
        <row r="33">
          <cell r="F33"/>
          <cell r="K33"/>
        </row>
        <row r="34">
          <cell r="F34"/>
          <cell r="K34"/>
        </row>
        <row r="35">
          <cell r="F35">
            <v>5127500</v>
          </cell>
          <cell r="K35">
            <v>-100391</v>
          </cell>
        </row>
        <row r="36">
          <cell r="F36"/>
          <cell r="K36"/>
        </row>
        <row r="37">
          <cell r="F37">
            <v>35000</v>
          </cell>
          <cell r="K37">
            <v>-15561</v>
          </cell>
        </row>
        <row r="38">
          <cell r="F38"/>
          <cell r="K38"/>
        </row>
        <row r="39">
          <cell r="F39">
            <v>128000</v>
          </cell>
          <cell r="K39">
            <v>-75182</v>
          </cell>
        </row>
        <row r="40">
          <cell r="F40"/>
          <cell r="K40"/>
        </row>
        <row r="41">
          <cell r="F41"/>
          <cell r="K41"/>
        </row>
        <row r="42">
          <cell r="F42">
            <v>110000</v>
          </cell>
          <cell r="K42">
            <v>-170800</v>
          </cell>
        </row>
        <row r="43">
          <cell r="F43">
            <v>4200</v>
          </cell>
          <cell r="K43">
            <v>-2364</v>
          </cell>
        </row>
        <row r="44">
          <cell r="F44">
            <v>20000</v>
          </cell>
          <cell r="K44">
            <v>-34462</v>
          </cell>
        </row>
        <row r="45">
          <cell r="F45">
            <v>19000</v>
          </cell>
          <cell r="K45">
            <v>-4006</v>
          </cell>
        </row>
        <row r="46">
          <cell r="F46"/>
          <cell r="K46"/>
        </row>
        <row r="47">
          <cell r="F47"/>
          <cell r="K47"/>
        </row>
        <row r="48">
          <cell r="F48"/>
          <cell r="K48"/>
        </row>
        <row r="49">
          <cell r="F49"/>
          <cell r="K49"/>
        </row>
        <row r="50">
          <cell r="F50"/>
          <cell r="K50"/>
        </row>
        <row r="51">
          <cell r="F51">
            <v>266697</v>
          </cell>
          <cell r="K51">
            <v>-118418</v>
          </cell>
        </row>
        <row r="52">
          <cell r="F52"/>
          <cell r="K52"/>
        </row>
        <row r="53">
          <cell r="F53">
            <v>-382523</v>
          </cell>
          <cell r="K53">
            <v>246332</v>
          </cell>
        </row>
      </sheetData>
      <sheetData sheetId="9"/>
      <sheetData sheetId="10"/>
      <sheetData sheetId="11">
        <row r="16">
          <cell r="F16">
            <v>3</v>
          </cell>
          <cell r="O16">
            <v>128394.70937182559</v>
          </cell>
        </row>
        <row r="17">
          <cell r="F17"/>
          <cell r="O17">
            <v>0</v>
          </cell>
        </row>
        <row r="18">
          <cell r="F18"/>
          <cell r="O18">
            <v>0</v>
          </cell>
        </row>
        <row r="19">
          <cell r="O19">
            <v>14575.084879893549</v>
          </cell>
        </row>
        <row r="20">
          <cell r="F20"/>
          <cell r="O20">
            <v>0</v>
          </cell>
        </row>
        <row r="21">
          <cell r="F21">
            <v>25</v>
          </cell>
          <cell r="O21">
            <v>3312.1280000000002</v>
          </cell>
        </row>
        <row r="22">
          <cell r="F22"/>
          <cell r="O22">
            <v>0</v>
          </cell>
        </row>
        <row r="23">
          <cell r="F23">
            <v>40</v>
          </cell>
          <cell r="O23">
            <v>91320.895690804071</v>
          </cell>
        </row>
        <row r="24">
          <cell r="F24"/>
          <cell r="O24">
            <v>0</v>
          </cell>
        </row>
        <row r="25">
          <cell r="F25">
            <v>45</v>
          </cell>
          <cell r="O25">
            <v>200035.05629128224</v>
          </cell>
        </row>
        <row r="26">
          <cell r="F26">
            <v>60</v>
          </cell>
          <cell r="O26">
            <v>158389.94274116523</v>
          </cell>
        </row>
        <row r="27">
          <cell r="F27">
            <v>40</v>
          </cell>
          <cell r="O27">
            <v>49209.106037212056</v>
          </cell>
        </row>
        <row r="28">
          <cell r="F28">
            <v>40</v>
          </cell>
          <cell r="O28">
            <v>321776.86508570577</v>
          </cell>
        </row>
        <row r="29">
          <cell r="F29">
            <v>40</v>
          </cell>
          <cell r="O29">
            <v>213458.06749188044</v>
          </cell>
        </row>
        <row r="30">
          <cell r="O30">
            <v>81824.766300043993</v>
          </cell>
        </row>
        <row r="31">
          <cell r="F31">
            <v>25</v>
          </cell>
          <cell r="O31">
            <v>11490.243138891787</v>
          </cell>
        </row>
        <row r="32">
          <cell r="F32">
            <v>15</v>
          </cell>
          <cell r="O32">
            <v>149096.05803204334</v>
          </cell>
        </row>
        <row r="33">
          <cell r="F33">
            <v>0</v>
          </cell>
        </row>
        <row r="34">
          <cell r="F34"/>
          <cell r="O34">
            <v>0</v>
          </cell>
        </row>
        <row r="35">
          <cell r="F35">
            <v>50</v>
          </cell>
          <cell r="O35">
            <v>29115.606758832568</v>
          </cell>
        </row>
        <row r="36">
          <cell r="F36"/>
          <cell r="O36">
            <v>0</v>
          </cell>
        </row>
        <row r="37">
          <cell r="F37">
            <v>10</v>
          </cell>
          <cell r="O37">
            <v>13811.130454107712</v>
          </cell>
        </row>
        <row r="38">
          <cell r="F38"/>
          <cell r="O38">
            <v>0</v>
          </cell>
        </row>
        <row r="39">
          <cell r="F39">
            <v>5</v>
          </cell>
          <cell r="O39">
            <v>62381.561046575225</v>
          </cell>
        </row>
        <row r="40">
          <cell r="F40"/>
          <cell r="O40">
            <v>0</v>
          </cell>
        </row>
        <row r="41">
          <cell r="F41"/>
          <cell r="O41">
            <v>0</v>
          </cell>
        </row>
        <row r="42">
          <cell r="F42">
            <v>5</v>
          </cell>
          <cell r="O42">
            <v>159800.46817024209</v>
          </cell>
        </row>
        <row r="43">
          <cell r="F43">
            <v>10</v>
          </cell>
          <cell r="O43">
            <v>2153.6287732819524</v>
          </cell>
        </row>
        <row r="44">
          <cell r="F44">
            <v>10</v>
          </cell>
          <cell r="O44">
            <v>33462.363625156664</v>
          </cell>
        </row>
        <row r="45">
          <cell r="F45">
            <v>10</v>
          </cell>
          <cell r="O45">
            <v>3055.7579318448884</v>
          </cell>
        </row>
        <row r="46">
          <cell r="F46"/>
          <cell r="O46">
            <v>0</v>
          </cell>
        </row>
        <row r="47">
          <cell r="F47"/>
          <cell r="O47">
            <v>0</v>
          </cell>
        </row>
        <row r="48">
          <cell r="F48"/>
          <cell r="O48">
            <v>0</v>
          </cell>
        </row>
        <row r="49">
          <cell r="F49"/>
          <cell r="O49">
            <v>0</v>
          </cell>
        </row>
        <row r="50">
          <cell r="F50"/>
          <cell r="O50">
            <v>0</v>
          </cell>
        </row>
        <row r="51">
          <cell r="F51">
            <v>15</v>
          </cell>
          <cell r="O51">
            <v>109528.21366217126</v>
          </cell>
        </row>
        <row r="52">
          <cell r="F52"/>
          <cell r="O52">
            <v>0</v>
          </cell>
        </row>
        <row r="53">
          <cell r="F53">
            <v>35</v>
          </cell>
          <cell r="O53">
            <v>-240866.88627546665</v>
          </cell>
        </row>
        <row r="54">
          <cell r="O54">
            <v>0</v>
          </cell>
        </row>
        <row r="55">
          <cell r="O55">
            <v>0</v>
          </cell>
        </row>
      </sheetData>
      <sheetData sheetId="12"/>
      <sheetData sheetId="13"/>
      <sheetData sheetId="14">
        <row r="40">
          <cell r="E40">
            <v>-639864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N73"/>
  <sheetViews>
    <sheetView showGridLines="0" tabSelected="1" topLeftCell="A10" zoomScaleNormal="100" workbookViewId="0">
      <selection activeCell="J32" sqref="J32"/>
    </sheetView>
  </sheetViews>
  <sheetFormatPr defaultRowHeight="13.2" x14ac:dyDescent="0.25"/>
  <cols>
    <col min="1" max="1" width="7.6640625" style="1" customWidth="1"/>
    <col min="2" max="2" width="6.44140625" style="1" customWidth="1"/>
    <col min="3" max="3" width="37.88671875" customWidth="1"/>
    <col min="4" max="4" width="14" customWidth="1"/>
    <col min="5" max="5" width="14.44140625" customWidth="1"/>
    <col min="6" max="6" width="13" customWidth="1"/>
    <col min="7" max="7" width="11.6640625" customWidth="1"/>
    <col min="8" max="8" width="13.5546875" customWidth="1"/>
    <col min="9" max="9" width="1.6640625" style="2" customWidth="1"/>
    <col min="10" max="10" width="14.33203125" customWidth="1"/>
    <col min="11" max="11" width="13.44140625" customWidth="1"/>
    <col min="12" max="12" width="11.88671875" customWidth="1"/>
    <col min="13" max="13" width="14.5546875" bestFit="1" customWidth="1"/>
    <col min="14" max="14" width="14.109375" bestFit="1" customWidth="1"/>
  </cols>
  <sheetData>
    <row r="1" spans="1:14" x14ac:dyDescent="0.25">
      <c r="M1" s="3" t="s">
        <v>0</v>
      </c>
      <c r="N1" s="4"/>
    </row>
    <row r="2" spans="1:14" x14ac:dyDescent="0.25">
      <c r="M2" s="3" t="s">
        <v>1</v>
      </c>
      <c r="N2" s="5">
        <v>1</v>
      </c>
    </row>
    <row r="3" spans="1:14" x14ac:dyDescent="0.25">
      <c r="M3" s="3" t="s">
        <v>2</v>
      </c>
      <c r="N3" s="5">
        <v>1</v>
      </c>
    </row>
    <row r="4" spans="1:14" x14ac:dyDescent="0.25">
      <c r="M4" s="3" t="s">
        <v>3</v>
      </c>
      <c r="N4" s="5">
        <v>1</v>
      </c>
    </row>
    <row r="5" spans="1:14" x14ac:dyDescent="0.25">
      <c r="M5" s="3" t="s">
        <v>4</v>
      </c>
      <c r="N5" s="6">
        <v>1</v>
      </c>
    </row>
    <row r="6" spans="1:14" ht="9" customHeight="1" x14ac:dyDescent="0.25">
      <c r="M6" s="3"/>
      <c r="N6" s="7"/>
    </row>
    <row r="7" spans="1:14" x14ac:dyDescent="0.25">
      <c r="M7" s="3" t="s">
        <v>5</v>
      </c>
      <c r="N7" s="8"/>
    </row>
    <row r="8" spans="1:14" ht="9" customHeight="1" x14ac:dyDescent="0.25">
      <c r="N8" s="9"/>
    </row>
    <row r="9" spans="1:14" ht="20.25" customHeight="1" x14ac:dyDescent="0.25">
      <c r="A9" s="121" t="s">
        <v>6</v>
      </c>
      <c r="B9" s="121"/>
      <c r="C9" s="121"/>
      <c r="D9" s="121"/>
      <c r="E9" s="121"/>
      <c r="F9" s="121"/>
      <c r="G9" s="121"/>
      <c r="H9" s="121"/>
      <c r="I9" s="121"/>
      <c r="J9" s="121"/>
      <c r="K9" s="121"/>
      <c r="L9" s="121"/>
      <c r="M9" s="121"/>
      <c r="N9" s="121"/>
    </row>
    <row r="10" spans="1:14" ht="17.399999999999999" x14ac:dyDescent="0.25">
      <c r="A10" s="121" t="s">
        <v>7</v>
      </c>
      <c r="B10" s="121"/>
      <c r="C10" s="121"/>
      <c r="D10" s="121"/>
      <c r="E10" s="121"/>
      <c r="F10" s="121"/>
      <c r="G10" s="121"/>
      <c r="H10" s="121"/>
      <c r="I10" s="121"/>
      <c r="J10" s="121"/>
      <c r="K10" s="121"/>
      <c r="L10" s="121"/>
      <c r="M10" s="121"/>
      <c r="N10" s="121"/>
    </row>
    <row r="12" spans="1:14" ht="13.8" x14ac:dyDescent="0.25">
      <c r="C12" s="10"/>
      <c r="F12" s="11" t="s">
        <v>8</v>
      </c>
      <c r="G12" s="12">
        <v>2012</v>
      </c>
      <c r="H12" s="13"/>
    </row>
    <row r="14" spans="1:14" x14ac:dyDescent="0.25">
      <c r="D14" s="14"/>
      <c r="E14" s="122" t="s">
        <v>9</v>
      </c>
      <c r="F14" s="123"/>
      <c r="G14" s="123"/>
      <c r="H14" s="124"/>
      <c r="J14" s="15"/>
      <c r="K14" s="16" t="s">
        <v>10</v>
      </c>
      <c r="L14" s="16"/>
      <c r="M14" s="17"/>
      <c r="N14" s="2"/>
    </row>
    <row r="15" spans="1:14" ht="26.4" x14ac:dyDescent="0.25">
      <c r="A15" s="18" t="s">
        <v>11</v>
      </c>
      <c r="B15" s="19" t="s">
        <v>12</v>
      </c>
      <c r="C15" s="20" t="s">
        <v>13</v>
      </c>
      <c r="D15" s="21" t="s">
        <v>14</v>
      </c>
      <c r="E15" s="21" t="s">
        <v>15</v>
      </c>
      <c r="F15" s="22" t="s">
        <v>16</v>
      </c>
      <c r="G15" s="22" t="s">
        <v>17</v>
      </c>
      <c r="H15" s="21" t="s">
        <v>18</v>
      </c>
      <c r="I15" s="23"/>
      <c r="J15" s="24" t="s">
        <v>15</v>
      </c>
      <c r="K15" s="25" t="s">
        <v>16</v>
      </c>
      <c r="L15" s="25" t="s">
        <v>17</v>
      </c>
      <c r="M15" s="26" t="s">
        <v>18</v>
      </c>
      <c r="N15" s="21" t="s">
        <v>19</v>
      </c>
    </row>
    <row r="16" spans="1:14" ht="26.4" x14ac:dyDescent="0.25">
      <c r="A16" s="27">
        <v>12</v>
      </c>
      <c r="B16" s="27">
        <v>1611</v>
      </c>
      <c r="C16" s="28" t="s">
        <v>20</v>
      </c>
      <c r="D16" s="29"/>
      <c r="E16" s="30">
        <f>'[2]App.2-B_FA Contin CGAAP 2011'!H16+'[2]App.2-B_FA Contin CGAAP 2011'!F60</f>
        <v>363599</v>
      </c>
      <c r="F16" s="30">
        <f>314683-'[2]App.2-B_FA Contin CGAAP 2011'!F60</f>
        <v>282150</v>
      </c>
      <c r="G16" s="30"/>
      <c r="H16" s="31">
        <f t="shared" ref="H16:H54" si="0">E16+F16+G16</f>
        <v>645749</v>
      </c>
      <c r="I16" s="32"/>
      <c r="J16" s="33">
        <f>'[2]App.2-B_FA Contin CGAAP 2011'!M16+'[2]App.2-B_FA Contin CGAAP 2011'!K60</f>
        <v>-238982</v>
      </c>
      <c r="K16" s="30">
        <f>-113920</f>
        <v>-113920</v>
      </c>
      <c r="L16" s="30"/>
      <c r="M16" s="31">
        <f t="shared" ref="M16:M54" si="1">J16+K16+L16</f>
        <v>-352902</v>
      </c>
      <c r="N16" s="34">
        <f t="shared" ref="N16:N54" si="2">H16+M16</f>
        <v>292847</v>
      </c>
    </row>
    <row r="17" spans="1:14" ht="26.4" x14ac:dyDescent="0.25">
      <c r="A17" s="27" t="s">
        <v>21</v>
      </c>
      <c r="B17" s="27">
        <v>1612</v>
      </c>
      <c r="C17" s="28" t="s">
        <v>22</v>
      </c>
      <c r="D17" s="29"/>
      <c r="E17" s="30">
        <f>'[2]App.2-B_FA Contin CGAAP 2011'!H17</f>
        <v>0</v>
      </c>
      <c r="F17" s="30"/>
      <c r="G17" s="30"/>
      <c r="H17" s="31">
        <f t="shared" si="0"/>
        <v>0</v>
      </c>
      <c r="I17" s="32"/>
      <c r="J17" s="33">
        <f>'[2]App.2-B_FA Contin CGAAP 2011'!M17</f>
        <v>0</v>
      </c>
      <c r="K17" s="30"/>
      <c r="L17" s="30"/>
      <c r="M17" s="31">
        <f t="shared" si="1"/>
        <v>0</v>
      </c>
      <c r="N17" s="34">
        <f t="shared" si="2"/>
        <v>0</v>
      </c>
    </row>
    <row r="18" spans="1:14" x14ac:dyDescent="0.25">
      <c r="A18" s="35" t="s">
        <v>23</v>
      </c>
      <c r="B18" s="35">
        <v>1805</v>
      </c>
      <c r="C18" s="36" t="s">
        <v>24</v>
      </c>
      <c r="D18" s="29"/>
      <c r="E18" s="30">
        <f>'[2]App.2-B_FA Contin CGAAP 2011'!H18</f>
        <v>273770</v>
      </c>
      <c r="F18" s="30">
        <v>465000</v>
      </c>
      <c r="G18" s="30"/>
      <c r="H18" s="31">
        <f t="shared" si="0"/>
        <v>738770</v>
      </c>
      <c r="I18" s="32"/>
      <c r="J18" s="33">
        <f>'[2]App.2-B_FA Contin CGAAP 2011'!M18</f>
        <v>0</v>
      </c>
      <c r="K18" s="30"/>
      <c r="L18" s="30"/>
      <c r="M18" s="31">
        <f t="shared" si="1"/>
        <v>0</v>
      </c>
      <c r="N18" s="34">
        <f t="shared" si="2"/>
        <v>738770</v>
      </c>
    </row>
    <row r="19" spans="1:14" x14ac:dyDescent="0.25">
      <c r="A19" s="37" t="s">
        <v>21</v>
      </c>
      <c r="B19" s="35">
        <v>1806</v>
      </c>
      <c r="C19" s="38" t="s">
        <v>25</v>
      </c>
      <c r="D19" s="29"/>
      <c r="E19" s="30">
        <f>'[2]App.2-B_FA Contin CGAAP 2011'!H19</f>
        <v>982703</v>
      </c>
      <c r="F19" s="30"/>
      <c r="G19" s="30"/>
      <c r="H19" s="31">
        <f t="shared" si="0"/>
        <v>982703</v>
      </c>
      <c r="I19" s="32"/>
      <c r="J19" s="33">
        <f>'[2]App.2-B_FA Contin CGAAP 2011'!M19</f>
        <v>-557986</v>
      </c>
      <c r="K19" s="30">
        <v>-14872</v>
      </c>
      <c r="L19" s="30"/>
      <c r="M19" s="31">
        <f t="shared" si="1"/>
        <v>-572858</v>
      </c>
      <c r="N19" s="34">
        <f t="shared" si="2"/>
        <v>409845</v>
      </c>
    </row>
    <row r="20" spans="1:14" x14ac:dyDescent="0.25">
      <c r="A20" s="27">
        <v>47</v>
      </c>
      <c r="B20" s="27">
        <v>1808</v>
      </c>
      <c r="C20" s="39" t="s">
        <v>26</v>
      </c>
      <c r="D20" s="29"/>
      <c r="E20" s="30">
        <f>'[2]App.2-B_FA Contin CGAAP 2011'!H20</f>
        <v>0</v>
      </c>
      <c r="F20" s="30"/>
      <c r="G20" s="30"/>
      <c r="H20" s="31">
        <f t="shared" si="0"/>
        <v>0</v>
      </c>
      <c r="I20" s="32"/>
      <c r="J20" s="33">
        <f>'[2]App.2-B_FA Contin CGAAP 2011'!M20</f>
        <v>0</v>
      </c>
      <c r="K20" s="30"/>
      <c r="L20" s="30"/>
      <c r="M20" s="31">
        <f t="shared" si="1"/>
        <v>0</v>
      </c>
      <c r="N20" s="34">
        <f t="shared" si="2"/>
        <v>0</v>
      </c>
    </row>
    <row r="21" spans="1:14" x14ac:dyDescent="0.25">
      <c r="A21" s="27">
        <v>13</v>
      </c>
      <c r="B21" s="27">
        <v>1810</v>
      </c>
      <c r="C21" s="39" t="s">
        <v>27</v>
      </c>
      <c r="D21" s="29"/>
      <c r="E21" s="30">
        <f>'[2]App.2-B_FA Contin CGAAP 2011'!H21</f>
        <v>86252</v>
      </c>
      <c r="F21" s="30"/>
      <c r="G21" s="30"/>
      <c r="H21" s="31">
        <f t="shared" si="0"/>
        <v>86252</v>
      </c>
      <c r="I21" s="32"/>
      <c r="J21" s="33">
        <f>'[2]App.2-B_FA Contin CGAAP 2011'!M21</f>
        <v>-34500</v>
      </c>
      <c r="K21" s="30">
        <v>-3312</v>
      </c>
      <c r="L21" s="30"/>
      <c r="M21" s="31">
        <f t="shared" si="1"/>
        <v>-37812</v>
      </c>
      <c r="N21" s="34">
        <f t="shared" si="2"/>
        <v>48440</v>
      </c>
    </row>
    <row r="22" spans="1:14" x14ac:dyDescent="0.25">
      <c r="A22" s="27">
        <v>47</v>
      </c>
      <c r="B22" s="27">
        <v>1815</v>
      </c>
      <c r="C22" s="39" t="s">
        <v>28</v>
      </c>
      <c r="D22" s="29"/>
      <c r="E22" s="30">
        <f>'[2]App.2-B_FA Contin CGAAP 2011'!H22</f>
        <v>0</v>
      </c>
      <c r="F22" s="30"/>
      <c r="G22" s="30"/>
      <c r="H22" s="31">
        <f t="shared" si="0"/>
        <v>0</v>
      </c>
      <c r="I22" s="32"/>
      <c r="J22" s="33">
        <f>'[2]App.2-B_FA Contin CGAAP 2011'!M22</f>
        <v>0</v>
      </c>
      <c r="K22" s="30"/>
      <c r="L22" s="30"/>
      <c r="M22" s="31">
        <f t="shared" si="1"/>
        <v>0</v>
      </c>
      <c r="N22" s="34">
        <f t="shared" si="2"/>
        <v>0</v>
      </c>
    </row>
    <row r="23" spans="1:14" x14ac:dyDescent="0.25">
      <c r="A23" s="27">
        <v>47</v>
      </c>
      <c r="B23" s="27">
        <v>1820</v>
      </c>
      <c r="C23" s="28" t="s">
        <v>29</v>
      </c>
      <c r="D23" s="29"/>
      <c r="E23" s="30">
        <f>'[2]App.2-B_FA Contin CGAAP 2011'!H23</f>
        <v>4358561</v>
      </c>
      <c r="F23" s="30">
        <v>35448</v>
      </c>
      <c r="G23" s="30"/>
      <c r="H23" s="31">
        <f t="shared" si="0"/>
        <v>4394009</v>
      </c>
      <c r="I23" s="32"/>
      <c r="J23" s="33">
        <f>'[2]App.2-B_FA Contin CGAAP 2011'!M23</f>
        <v>-2322876</v>
      </c>
      <c r="K23" s="30">
        <v>-90878</v>
      </c>
      <c r="L23" s="30"/>
      <c r="M23" s="31">
        <f t="shared" si="1"/>
        <v>-2413754</v>
      </c>
      <c r="N23" s="34">
        <f t="shared" si="2"/>
        <v>1980255</v>
      </c>
    </row>
    <row r="24" spans="1:14" x14ac:dyDescent="0.25">
      <c r="A24" s="27">
        <v>47</v>
      </c>
      <c r="B24" s="27">
        <v>1825</v>
      </c>
      <c r="C24" s="39" t="s">
        <v>30</v>
      </c>
      <c r="D24" s="29"/>
      <c r="E24" s="30">
        <f>'[2]App.2-B_FA Contin CGAAP 2011'!H24</f>
        <v>0</v>
      </c>
      <c r="F24" s="30"/>
      <c r="G24" s="30"/>
      <c r="H24" s="31">
        <f t="shared" si="0"/>
        <v>0</v>
      </c>
      <c r="I24" s="32"/>
      <c r="J24" s="33">
        <f>'[2]App.2-B_FA Contin CGAAP 2011'!M24</f>
        <v>0</v>
      </c>
      <c r="K24" s="30"/>
      <c r="L24" s="30"/>
      <c r="M24" s="31">
        <f t="shared" si="1"/>
        <v>0</v>
      </c>
      <c r="N24" s="34">
        <f t="shared" si="2"/>
        <v>0</v>
      </c>
    </row>
    <row r="25" spans="1:14" x14ac:dyDescent="0.25">
      <c r="A25" s="27">
        <v>47</v>
      </c>
      <c r="B25" s="27">
        <v>1830</v>
      </c>
      <c r="C25" s="39" t="s">
        <v>31</v>
      </c>
      <c r="D25" s="29"/>
      <c r="E25" s="30">
        <f>'[2]App.2-B_FA Contin CGAAP 2011'!H25</f>
        <v>9077888</v>
      </c>
      <c r="F25" s="30">
        <v>1172023</v>
      </c>
      <c r="G25" s="30">
        <v>-100000</v>
      </c>
      <c r="H25" s="31">
        <f t="shared" si="0"/>
        <v>10149911</v>
      </c>
      <c r="I25" s="32"/>
      <c r="J25" s="33">
        <f>'[2]App.2-B_FA Contin CGAAP 2011'!M25</f>
        <v>-4286653</v>
      </c>
      <c r="K25" s="30">
        <v>-187013</v>
      </c>
      <c r="L25" s="30">
        <v>85000</v>
      </c>
      <c r="M25" s="31">
        <f t="shared" si="1"/>
        <v>-4388666</v>
      </c>
      <c r="N25" s="34">
        <f t="shared" si="2"/>
        <v>5761245</v>
      </c>
    </row>
    <row r="26" spans="1:14" x14ac:dyDescent="0.25">
      <c r="A26" s="27">
        <v>47</v>
      </c>
      <c r="B26" s="27">
        <v>1835</v>
      </c>
      <c r="C26" s="39" t="s">
        <v>32</v>
      </c>
      <c r="D26" s="29"/>
      <c r="E26" s="30">
        <f>'[2]App.2-B_FA Contin CGAAP 2011'!H26</f>
        <v>13192946</v>
      </c>
      <c r="F26" s="30">
        <v>1314249</v>
      </c>
      <c r="G26" s="30">
        <v>-150000</v>
      </c>
      <c r="H26" s="31">
        <f t="shared" si="0"/>
        <v>14357195</v>
      </c>
      <c r="I26" s="32"/>
      <c r="J26" s="33">
        <f>'[2]App.2-B_FA Contin CGAAP 2011'!M26</f>
        <v>-7476921</v>
      </c>
      <c r="K26" s="30">
        <v>-147438</v>
      </c>
      <c r="L26" s="30">
        <v>127500</v>
      </c>
      <c r="M26" s="31">
        <f t="shared" si="1"/>
        <v>-7496859</v>
      </c>
      <c r="N26" s="34">
        <f t="shared" si="2"/>
        <v>6860336</v>
      </c>
    </row>
    <row r="27" spans="1:14" x14ac:dyDescent="0.25">
      <c r="A27" s="27">
        <v>47</v>
      </c>
      <c r="B27" s="27">
        <v>1840</v>
      </c>
      <c r="C27" s="39" t="s">
        <v>33</v>
      </c>
      <c r="D27" s="29"/>
      <c r="E27" s="30">
        <f>'[2]App.2-B_FA Contin CGAAP 2011'!H27</f>
        <v>2035571</v>
      </c>
      <c r="F27" s="30">
        <v>37200</v>
      </c>
      <c r="G27" s="30"/>
      <c r="H27" s="31">
        <f t="shared" si="0"/>
        <v>2072771</v>
      </c>
      <c r="I27" s="32"/>
      <c r="J27" s="33">
        <f>'[2]App.2-B_FA Contin CGAAP 2011'!M27</f>
        <v>-487767</v>
      </c>
      <c r="K27" s="30">
        <v>-48744</v>
      </c>
      <c r="L27" s="30"/>
      <c r="M27" s="31">
        <f t="shared" si="1"/>
        <v>-536511</v>
      </c>
      <c r="N27" s="34">
        <f t="shared" si="2"/>
        <v>1536260</v>
      </c>
    </row>
    <row r="28" spans="1:14" x14ac:dyDescent="0.25">
      <c r="A28" s="27">
        <v>47</v>
      </c>
      <c r="B28" s="27">
        <v>1845</v>
      </c>
      <c r="C28" s="39" t="s">
        <v>34</v>
      </c>
      <c r="D28" s="29"/>
      <c r="E28" s="30">
        <f>'[2]App.2-B_FA Contin CGAAP 2011'!H28</f>
        <v>11721156</v>
      </c>
      <c r="F28" s="30">
        <v>454700</v>
      </c>
      <c r="G28" s="30">
        <v>-50000</v>
      </c>
      <c r="H28" s="31">
        <f t="shared" si="0"/>
        <v>12125856</v>
      </c>
      <c r="I28" s="32"/>
      <c r="J28" s="33">
        <f>'[2]App.2-B_FA Contin CGAAP 2011'!M28</f>
        <v>-4339016</v>
      </c>
      <c r="K28" s="30">
        <v>-316093</v>
      </c>
      <c r="L28" s="30">
        <v>42500</v>
      </c>
      <c r="M28" s="31">
        <f t="shared" si="1"/>
        <v>-4612609</v>
      </c>
      <c r="N28" s="34">
        <f t="shared" si="2"/>
        <v>7513247</v>
      </c>
    </row>
    <row r="29" spans="1:14" x14ac:dyDescent="0.25">
      <c r="A29" s="27">
        <v>47</v>
      </c>
      <c r="B29" s="27">
        <v>1850</v>
      </c>
      <c r="C29" s="39" t="s">
        <v>35</v>
      </c>
      <c r="D29" s="29"/>
      <c r="E29" s="30">
        <f>'[2]App.2-B_FA Contin CGAAP 2011'!H29</f>
        <v>8602786</v>
      </c>
      <c r="F29" s="30">
        <v>545110</v>
      </c>
      <c r="G29" s="30">
        <v>-10000</v>
      </c>
      <c r="H29" s="31">
        <f t="shared" si="0"/>
        <v>9137896</v>
      </c>
      <c r="I29" s="32"/>
      <c r="J29" s="33">
        <f>'[2]App.2-B_FA Contin CGAAP 2011'!M29</f>
        <v>-5587946</v>
      </c>
      <c r="K29" s="30">
        <v>-206644</v>
      </c>
      <c r="L29" s="30">
        <v>8500</v>
      </c>
      <c r="M29" s="31">
        <f t="shared" si="1"/>
        <v>-5786090</v>
      </c>
      <c r="N29" s="34">
        <f t="shared" si="2"/>
        <v>3351806</v>
      </c>
    </row>
    <row r="30" spans="1:14" x14ac:dyDescent="0.25">
      <c r="A30" s="27">
        <v>47</v>
      </c>
      <c r="B30" s="27">
        <v>1855</v>
      </c>
      <c r="C30" s="39" t="s">
        <v>36</v>
      </c>
      <c r="D30" s="29"/>
      <c r="E30" s="30">
        <f>'[2]App.2-B_FA Contin CGAAP 2011'!H30</f>
        <v>4017136</v>
      </c>
      <c r="F30" s="30">
        <v>207405</v>
      </c>
      <c r="G30" s="30"/>
      <c r="H30" s="31">
        <f t="shared" si="0"/>
        <v>4224541</v>
      </c>
      <c r="I30" s="32"/>
      <c r="J30" s="33">
        <f>'[2]App.2-B_FA Contin CGAAP 2011'!M30</f>
        <v>-1757180</v>
      </c>
      <c r="K30" s="30">
        <v>-79751</v>
      </c>
      <c r="L30" s="30"/>
      <c r="M30" s="31">
        <f t="shared" si="1"/>
        <v>-1836931</v>
      </c>
      <c r="N30" s="34">
        <f t="shared" si="2"/>
        <v>2387610</v>
      </c>
    </row>
    <row r="31" spans="1:14" x14ac:dyDescent="0.25">
      <c r="A31" s="27">
        <v>47</v>
      </c>
      <c r="B31" s="27">
        <v>1860</v>
      </c>
      <c r="C31" s="39" t="s">
        <v>37</v>
      </c>
      <c r="D31" s="29"/>
      <c r="E31" s="30">
        <f>'[2]App.2-B_FA Contin CGAAP 2011'!H31</f>
        <v>287258</v>
      </c>
      <c r="F31" s="30"/>
      <c r="G31" s="30"/>
      <c r="H31" s="31">
        <f t="shared" si="0"/>
        <v>287258</v>
      </c>
      <c r="I31" s="32"/>
      <c r="J31" s="33">
        <f>'[2]App.2-B_FA Contin CGAAP 2011'!M31</f>
        <v>-67036</v>
      </c>
      <c r="K31" s="30">
        <f>287258*-0.04</f>
        <v>-11490.32</v>
      </c>
      <c r="L31" s="30"/>
      <c r="M31" s="31">
        <f t="shared" si="1"/>
        <v>-78526.320000000007</v>
      </c>
      <c r="N31" s="34">
        <f t="shared" si="2"/>
        <v>208731.68</v>
      </c>
    </row>
    <row r="32" spans="1:14" x14ac:dyDescent="0.25">
      <c r="A32" s="35">
        <v>47</v>
      </c>
      <c r="B32" s="35">
        <v>1860</v>
      </c>
      <c r="C32" s="36" t="s">
        <v>38</v>
      </c>
      <c r="D32" s="29"/>
      <c r="E32" s="30">
        <v>275885</v>
      </c>
      <c r="F32" s="30">
        <v>1305</v>
      </c>
      <c r="G32" s="30"/>
      <c r="H32" s="119">
        <f t="shared" si="0"/>
        <v>277190</v>
      </c>
      <c r="I32" s="32"/>
      <c r="J32" s="33">
        <v>-5765</v>
      </c>
      <c r="K32" s="30">
        <v>127</v>
      </c>
      <c r="L32" s="30"/>
      <c r="M32" s="31">
        <f t="shared" si="1"/>
        <v>-5638</v>
      </c>
      <c r="N32" s="34">
        <f t="shared" si="2"/>
        <v>271552</v>
      </c>
    </row>
    <row r="33" spans="1:14" x14ac:dyDescent="0.25">
      <c r="A33" s="35">
        <v>47</v>
      </c>
      <c r="B33" s="35">
        <v>1875</v>
      </c>
      <c r="C33" s="38" t="s">
        <v>39</v>
      </c>
      <c r="D33" s="29"/>
      <c r="E33" s="30">
        <f>'[2]App.2-B_FA Contin CGAAP 2011'!H33</f>
        <v>7646</v>
      </c>
      <c r="F33" s="30"/>
      <c r="G33" s="30">
        <v>-7646</v>
      </c>
      <c r="H33" s="31">
        <f t="shared" si="0"/>
        <v>0</v>
      </c>
      <c r="I33" s="32"/>
      <c r="J33" s="33">
        <f>'[2]App.2-B_FA Contin CGAAP 2011'!M33</f>
        <v>-2670</v>
      </c>
      <c r="K33" s="30"/>
      <c r="L33" s="30">
        <v>2670</v>
      </c>
      <c r="M33" s="31">
        <f t="shared" si="1"/>
        <v>0</v>
      </c>
      <c r="N33" s="34">
        <f t="shared" si="2"/>
        <v>0</v>
      </c>
    </row>
    <row r="34" spans="1:14" x14ac:dyDescent="0.25">
      <c r="A34" s="35" t="s">
        <v>23</v>
      </c>
      <c r="B34" s="35">
        <v>1905</v>
      </c>
      <c r="C34" s="36" t="s">
        <v>24</v>
      </c>
      <c r="D34" s="29"/>
      <c r="E34" s="30">
        <f>'[2]App.2-B_FA Contin CGAAP 2011'!H34</f>
        <v>201049</v>
      </c>
      <c r="F34" s="30"/>
      <c r="G34" s="30"/>
      <c r="H34" s="31">
        <f t="shared" si="0"/>
        <v>201049</v>
      </c>
      <c r="I34" s="32"/>
      <c r="J34" s="33">
        <f>'[2]App.2-B_FA Contin CGAAP 2011'!M34</f>
        <v>0</v>
      </c>
      <c r="K34" s="30"/>
      <c r="L34" s="30"/>
      <c r="M34" s="31">
        <f t="shared" si="1"/>
        <v>0</v>
      </c>
      <c r="N34" s="34">
        <f t="shared" si="2"/>
        <v>201049</v>
      </c>
    </row>
    <row r="35" spans="1:14" x14ac:dyDescent="0.25">
      <c r="A35" s="27">
        <v>47</v>
      </c>
      <c r="B35" s="27">
        <v>1908</v>
      </c>
      <c r="C35" s="39" t="s">
        <v>40</v>
      </c>
      <c r="D35" s="29"/>
      <c r="E35" s="30">
        <f>'[2]App.2-B_FA Contin CGAAP 2011'!H35</f>
        <v>739631</v>
      </c>
      <c r="F35" s="30">
        <v>2025000</v>
      </c>
      <c r="G35" s="30"/>
      <c r="H35" s="31">
        <f t="shared" si="0"/>
        <v>2764631</v>
      </c>
      <c r="I35" s="32"/>
      <c r="J35" s="33">
        <f>'[2]App.2-B_FA Contin CGAAP 2011'!M35</f>
        <v>-273912</v>
      </c>
      <c r="K35" s="30">
        <v>-28866</v>
      </c>
      <c r="L35" s="30"/>
      <c r="M35" s="31">
        <f t="shared" si="1"/>
        <v>-302778</v>
      </c>
      <c r="N35" s="34">
        <f t="shared" si="2"/>
        <v>2461853</v>
      </c>
    </row>
    <row r="36" spans="1:14" x14ac:dyDescent="0.25">
      <c r="A36" s="27">
        <v>13</v>
      </c>
      <c r="B36" s="27">
        <v>1910</v>
      </c>
      <c r="C36" s="39" t="s">
        <v>27</v>
      </c>
      <c r="D36" s="29"/>
      <c r="E36" s="30">
        <f>'[2]App.2-B_FA Contin CGAAP 2011'!H36</f>
        <v>0</v>
      </c>
      <c r="F36" s="30"/>
      <c r="G36" s="30"/>
      <c r="H36" s="31">
        <f t="shared" si="0"/>
        <v>0</v>
      </c>
      <c r="I36" s="32"/>
      <c r="J36" s="33">
        <f>'[2]App.2-B_FA Contin CGAAP 2011'!M36</f>
        <v>0</v>
      </c>
      <c r="K36" s="30"/>
      <c r="L36" s="30"/>
      <c r="M36" s="31">
        <f t="shared" si="1"/>
        <v>0</v>
      </c>
      <c r="N36" s="34">
        <f t="shared" si="2"/>
        <v>0</v>
      </c>
    </row>
    <row r="37" spans="1:14" x14ac:dyDescent="0.25">
      <c r="A37" s="27">
        <v>8</v>
      </c>
      <c r="B37" s="27">
        <v>1915</v>
      </c>
      <c r="C37" s="39" t="s">
        <v>41</v>
      </c>
      <c r="D37" s="29"/>
      <c r="E37" s="30">
        <f>'[2]App.2-B_FA Contin CGAAP 2011'!H37</f>
        <v>308655</v>
      </c>
      <c r="F37" s="30">
        <v>25500</v>
      </c>
      <c r="G37" s="30"/>
      <c r="H37" s="31">
        <f t="shared" si="0"/>
        <v>334155</v>
      </c>
      <c r="I37" s="32"/>
      <c r="J37" s="33">
        <f>'[2]App.2-B_FA Contin CGAAP 2011'!M37</f>
        <v>-232648</v>
      </c>
      <c r="K37" s="30">
        <v>-12536</v>
      </c>
      <c r="L37" s="30"/>
      <c r="M37" s="31">
        <f t="shared" si="1"/>
        <v>-245184</v>
      </c>
      <c r="N37" s="34">
        <f t="shared" si="2"/>
        <v>88971</v>
      </c>
    </row>
    <row r="38" spans="1:14" x14ac:dyDescent="0.25">
      <c r="A38" s="27">
        <v>8</v>
      </c>
      <c r="B38" s="27">
        <v>1915</v>
      </c>
      <c r="C38" s="39" t="s">
        <v>42</v>
      </c>
      <c r="D38" s="29"/>
      <c r="E38" s="30">
        <f>'[2]App.2-B_FA Contin CGAAP 2011'!H38</f>
        <v>0</v>
      </c>
      <c r="F38" s="30"/>
      <c r="G38" s="30"/>
      <c r="H38" s="31">
        <f t="shared" si="0"/>
        <v>0</v>
      </c>
      <c r="I38" s="32"/>
      <c r="J38" s="33">
        <f>'[2]App.2-B_FA Contin CGAAP 2011'!M38</f>
        <v>0</v>
      </c>
      <c r="K38" s="30"/>
      <c r="L38" s="30"/>
      <c r="M38" s="31">
        <f t="shared" si="1"/>
        <v>0</v>
      </c>
      <c r="N38" s="34">
        <f t="shared" si="2"/>
        <v>0</v>
      </c>
    </row>
    <row r="39" spans="1:14" x14ac:dyDescent="0.25">
      <c r="A39" s="27">
        <v>10</v>
      </c>
      <c r="B39" s="27">
        <v>1920</v>
      </c>
      <c r="C39" s="39" t="s">
        <v>43</v>
      </c>
      <c r="D39" s="29"/>
      <c r="E39" s="30">
        <f>'[2]App.2-B_FA Contin CGAAP 2011'!H39</f>
        <v>515306</v>
      </c>
      <c r="F39" s="30">
        <v>122500</v>
      </c>
      <c r="G39" s="30"/>
      <c r="H39" s="31">
        <f t="shared" si="0"/>
        <v>637806</v>
      </c>
      <c r="I39" s="32"/>
      <c r="J39" s="33">
        <f>'[2]App.2-B_FA Contin CGAAP 2011'!M39</f>
        <v>-400081</v>
      </c>
      <c r="K39" s="30">
        <v>-62665</v>
      </c>
      <c r="L39" s="30"/>
      <c r="M39" s="31">
        <f t="shared" si="1"/>
        <v>-462746</v>
      </c>
      <c r="N39" s="34">
        <f t="shared" si="2"/>
        <v>175060</v>
      </c>
    </row>
    <row r="40" spans="1:14" ht="26.4" x14ac:dyDescent="0.25">
      <c r="A40" s="27">
        <v>45</v>
      </c>
      <c r="B40" s="40">
        <v>1920</v>
      </c>
      <c r="C40" s="28" t="s">
        <v>44</v>
      </c>
      <c r="D40" s="29"/>
      <c r="E40" s="30">
        <f>'[2]App.2-B_FA Contin CGAAP 2011'!H40</f>
        <v>0</v>
      </c>
      <c r="F40" s="30"/>
      <c r="G40" s="30"/>
      <c r="H40" s="31">
        <f t="shared" si="0"/>
        <v>0</v>
      </c>
      <c r="I40" s="32"/>
      <c r="J40" s="33">
        <f>'[2]App.2-B_FA Contin CGAAP 2011'!M40</f>
        <v>0</v>
      </c>
      <c r="K40" s="30"/>
      <c r="L40" s="30"/>
      <c r="M40" s="31">
        <f t="shared" si="1"/>
        <v>0</v>
      </c>
      <c r="N40" s="34">
        <f t="shared" si="2"/>
        <v>0</v>
      </c>
    </row>
    <row r="41" spans="1:14" ht="26.4" x14ac:dyDescent="0.25">
      <c r="A41" s="27">
        <v>45.1</v>
      </c>
      <c r="B41" s="40">
        <v>1920</v>
      </c>
      <c r="C41" s="28" t="s">
        <v>45</v>
      </c>
      <c r="D41" s="29"/>
      <c r="E41" s="30">
        <f>'[2]App.2-B_FA Contin CGAAP 2011'!H41</f>
        <v>0</v>
      </c>
      <c r="F41" s="30"/>
      <c r="G41" s="30"/>
      <c r="H41" s="31">
        <f t="shared" si="0"/>
        <v>0</v>
      </c>
      <c r="I41" s="32"/>
      <c r="J41" s="33">
        <f>'[2]App.2-B_FA Contin CGAAP 2011'!M41</f>
        <v>0</v>
      </c>
      <c r="K41" s="30"/>
      <c r="L41" s="30"/>
      <c r="M41" s="31">
        <f t="shared" si="1"/>
        <v>0</v>
      </c>
      <c r="N41" s="34">
        <f t="shared" si="2"/>
        <v>0</v>
      </c>
    </row>
    <row r="42" spans="1:14" x14ac:dyDescent="0.25">
      <c r="A42" s="27">
        <v>10</v>
      </c>
      <c r="B42" s="27">
        <v>1930</v>
      </c>
      <c r="C42" s="39" t="s">
        <v>46</v>
      </c>
      <c r="D42" s="29"/>
      <c r="E42" s="30">
        <f>'[2]App.2-B_FA Contin CGAAP 2011'!H42</f>
        <v>1174196</v>
      </c>
      <c r="F42" s="30"/>
      <c r="G42" s="30"/>
      <c r="H42" s="118">
        <f t="shared" si="0"/>
        <v>1174196</v>
      </c>
      <c r="I42" s="32"/>
      <c r="J42" s="33">
        <f>'[2]App.2-B_FA Contin CGAAP 2011'!M42</f>
        <v>-460134</v>
      </c>
      <c r="K42" s="30">
        <v>-159800</v>
      </c>
      <c r="L42" s="30"/>
      <c r="M42" s="31">
        <f t="shared" si="1"/>
        <v>-619934</v>
      </c>
      <c r="N42" s="34">
        <f t="shared" si="2"/>
        <v>554262</v>
      </c>
    </row>
    <row r="43" spans="1:14" x14ac:dyDescent="0.25">
      <c r="A43" s="27">
        <v>8</v>
      </c>
      <c r="B43" s="27">
        <v>1935</v>
      </c>
      <c r="C43" s="39" t="s">
        <v>47</v>
      </c>
      <c r="D43" s="29"/>
      <c r="E43" s="30">
        <f>'[2]App.2-B_FA Contin CGAAP 2011'!H43</f>
        <v>31824</v>
      </c>
      <c r="F43" s="30">
        <v>4000</v>
      </c>
      <c r="G43" s="30"/>
      <c r="H43" s="31">
        <f t="shared" si="0"/>
        <v>35824</v>
      </c>
      <c r="I43" s="32"/>
      <c r="J43" s="33">
        <f>'[2]App.2-B_FA Contin CGAAP 2011'!M43</f>
        <v>-18172</v>
      </c>
      <c r="K43" s="30">
        <v>-1954</v>
      </c>
      <c r="L43" s="30"/>
      <c r="M43" s="31">
        <f t="shared" si="1"/>
        <v>-20126</v>
      </c>
      <c r="N43" s="34">
        <f t="shared" si="2"/>
        <v>15698</v>
      </c>
    </row>
    <row r="44" spans="1:14" x14ac:dyDescent="0.25">
      <c r="A44" s="27">
        <v>8</v>
      </c>
      <c r="B44" s="27">
        <v>1940</v>
      </c>
      <c r="C44" s="39" t="s">
        <v>48</v>
      </c>
      <c r="D44" s="29"/>
      <c r="E44" s="30">
        <f>'[2]App.2-B_FA Contin CGAAP 2011'!H44</f>
        <v>487684</v>
      </c>
      <c r="F44" s="30">
        <v>27000</v>
      </c>
      <c r="G44" s="30"/>
      <c r="H44" s="31">
        <f t="shared" si="0"/>
        <v>514684</v>
      </c>
      <c r="I44" s="32"/>
      <c r="J44" s="33">
        <f>'[2]App.2-B_FA Contin CGAAP 2011'!M44</f>
        <v>-188237</v>
      </c>
      <c r="K44" s="30">
        <v>-32112</v>
      </c>
      <c r="L44" s="30"/>
      <c r="M44" s="31">
        <f t="shared" si="1"/>
        <v>-220349</v>
      </c>
      <c r="N44" s="34">
        <f t="shared" si="2"/>
        <v>294335</v>
      </c>
    </row>
    <row r="45" spans="1:14" x14ac:dyDescent="0.25">
      <c r="A45" s="27">
        <v>8</v>
      </c>
      <c r="B45" s="27">
        <v>1945</v>
      </c>
      <c r="C45" s="39" t="s">
        <v>49</v>
      </c>
      <c r="D45" s="29"/>
      <c r="E45" s="30">
        <f>'[2]App.2-B_FA Contin CGAAP 2011'!H45</f>
        <v>32997</v>
      </c>
      <c r="F45" s="30">
        <v>8500</v>
      </c>
      <c r="G45" s="30"/>
      <c r="H45" s="31">
        <f t="shared" si="0"/>
        <v>41497</v>
      </c>
      <c r="I45" s="32"/>
      <c r="J45" s="33">
        <f>'[2]App.2-B_FA Contin CGAAP 2011'!M45</f>
        <v>-14226</v>
      </c>
      <c r="K45" s="30">
        <v>-2631</v>
      </c>
      <c r="L45" s="30"/>
      <c r="M45" s="31">
        <f t="shared" si="1"/>
        <v>-16857</v>
      </c>
      <c r="N45" s="34">
        <f t="shared" si="2"/>
        <v>24640</v>
      </c>
    </row>
    <row r="46" spans="1:14" x14ac:dyDescent="0.25">
      <c r="A46" s="27">
        <v>8</v>
      </c>
      <c r="B46" s="27">
        <v>1950</v>
      </c>
      <c r="C46" s="39" t="s">
        <v>50</v>
      </c>
      <c r="D46" s="29"/>
      <c r="E46" s="30">
        <f>'[2]App.2-B_FA Contin CGAAP 2011'!H46</f>
        <v>0</v>
      </c>
      <c r="F46" s="30"/>
      <c r="G46" s="30"/>
      <c r="H46" s="31">
        <f t="shared" si="0"/>
        <v>0</v>
      </c>
      <c r="I46" s="32"/>
      <c r="J46" s="33">
        <f>'[2]App.2-B_FA Contin CGAAP 2011'!M46</f>
        <v>0</v>
      </c>
      <c r="K46" s="30"/>
      <c r="L46" s="30"/>
      <c r="M46" s="31">
        <f t="shared" si="1"/>
        <v>0</v>
      </c>
      <c r="N46" s="34">
        <f t="shared" si="2"/>
        <v>0</v>
      </c>
    </row>
    <row r="47" spans="1:14" x14ac:dyDescent="0.25">
      <c r="A47" s="27">
        <v>8</v>
      </c>
      <c r="B47" s="27">
        <v>1955</v>
      </c>
      <c r="C47" s="39" t="s">
        <v>51</v>
      </c>
      <c r="D47" s="29"/>
      <c r="E47" s="30">
        <f>'[2]App.2-B_FA Contin CGAAP 2011'!H47</f>
        <v>0</v>
      </c>
      <c r="F47" s="30"/>
      <c r="G47" s="30"/>
      <c r="H47" s="31">
        <f t="shared" si="0"/>
        <v>0</v>
      </c>
      <c r="I47" s="32"/>
      <c r="J47" s="33">
        <f>'[2]App.2-B_FA Contin CGAAP 2011'!M47</f>
        <v>0</v>
      </c>
      <c r="K47" s="30"/>
      <c r="L47" s="30"/>
      <c r="M47" s="31">
        <f t="shared" si="1"/>
        <v>0</v>
      </c>
      <c r="N47" s="34">
        <f t="shared" si="2"/>
        <v>0</v>
      </c>
    </row>
    <row r="48" spans="1:14" x14ac:dyDescent="0.25">
      <c r="A48" s="37">
        <v>8</v>
      </c>
      <c r="B48" s="37">
        <v>1955</v>
      </c>
      <c r="C48" s="38" t="s">
        <v>52</v>
      </c>
      <c r="D48" s="29"/>
      <c r="E48" s="30">
        <f>'[2]App.2-B_FA Contin CGAAP 2011'!H48</f>
        <v>0</v>
      </c>
      <c r="F48" s="30"/>
      <c r="G48" s="30"/>
      <c r="H48" s="31">
        <f t="shared" si="0"/>
        <v>0</v>
      </c>
      <c r="I48" s="32"/>
      <c r="J48" s="33">
        <f>'[2]App.2-B_FA Contin CGAAP 2011'!M48</f>
        <v>0</v>
      </c>
      <c r="K48" s="30"/>
      <c r="L48" s="30"/>
      <c r="M48" s="31">
        <f t="shared" si="1"/>
        <v>0</v>
      </c>
      <c r="N48" s="34">
        <f t="shared" si="2"/>
        <v>0</v>
      </c>
    </row>
    <row r="49" spans="1:14" x14ac:dyDescent="0.25">
      <c r="A49" s="40">
        <v>8</v>
      </c>
      <c r="B49" s="40">
        <v>1960</v>
      </c>
      <c r="C49" s="28" t="s">
        <v>53</v>
      </c>
      <c r="D49" s="29"/>
      <c r="E49" s="30">
        <f>'[2]App.2-B_FA Contin CGAAP 2011'!H49</f>
        <v>0</v>
      </c>
      <c r="F49" s="30"/>
      <c r="G49" s="30"/>
      <c r="H49" s="31">
        <f t="shared" si="0"/>
        <v>0</v>
      </c>
      <c r="I49" s="32"/>
      <c r="J49" s="33">
        <f>'[2]App.2-B_FA Contin CGAAP 2011'!M49</f>
        <v>0</v>
      </c>
      <c r="K49" s="30"/>
      <c r="L49" s="30"/>
      <c r="M49" s="31">
        <f t="shared" si="1"/>
        <v>0</v>
      </c>
      <c r="N49" s="34">
        <f t="shared" si="2"/>
        <v>0</v>
      </c>
    </row>
    <row r="50" spans="1:14" x14ac:dyDescent="0.25">
      <c r="A50" s="27">
        <v>47</v>
      </c>
      <c r="B50" s="27">
        <v>1975</v>
      </c>
      <c r="C50" s="39" t="s">
        <v>54</v>
      </c>
      <c r="D50" s="29"/>
      <c r="E50" s="30">
        <f>'[2]App.2-B_FA Contin CGAAP 2011'!H50</f>
        <v>0</v>
      </c>
      <c r="F50" s="30"/>
      <c r="G50" s="30"/>
      <c r="H50" s="31">
        <f t="shared" si="0"/>
        <v>0</v>
      </c>
      <c r="I50" s="32"/>
      <c r="J50" s="33">
        <f>'[2]App.2-B_FA Contin CGAAP 2011'!M50</f>
        <v>0</v>
      </c>
      <c r="K50" s="30"/>
      <c r="L50" s="30"/>
      <c r="M50" s="31">
        <f t="shared" si="1"/>
        <v>0</v>
      </c>
      <c r="N50" s="34">
        <f t="shared" si="2"/>
        <v>0</v>
      </c>
    </row>
    <row r="51" spans="1:14" x14ac:dyDescent="0.25">
      <c r="A51" s="27">
        <v>47</v>
      </c>
      <c r="B51" s="27">
        <v>1980</v>
      </c>
      <c r="C51" s="39" t="s">
        <v>55</v>
      </c>
      <c r="D51" s="41"/>
      <c r="E51" s="30">
        <f>'[2]App.2-B_FA Contin CGAAP 2011'!H51</f>
        <v>1407393</v>
      </c>
      <c r="F51" s="30">
        <v>367850</v>
      </c>
      <c r="G51" s="30"/>
      <c r="H51" s="31">
        <f t="shared" si="0"/>
        <v>1775243</v>
      </c>
      <c r="I51" s="32"/>
      <c r="J51" s="33">
        <f>'[2]App.2-B_FA Contin CGAAP 2011'!M51</f>
        <v>-789059</v>
      </c>
      <c r="K51" s="30">
        <v>-97267</v>
      </c>
      <c r="L51" s="30"/>
      <c r="M51" s="31">
        <f t="shared" si="1"/>
        <v>-886326</v>
      </c>
      <c r="N51" s="34">
        <f t="shared" si="2"/>
        <v>888917</v>
      </c>
    </row>
    <row r="52" spans="1:14" x14ac:dyDescent="0.25">
      <c r="A52" s="27">
        <v>47</v>
      </c>
      <c r="B52" s="27">
        <v>1985</v>
      </c>
      <c r="C52" s="39" t="s">
        <v>56</v>
      </c>
      <c r="D52" s="29"/>
      <c r="E52" s="30">
        <f>'[2]App.2-B_FA Contin CGAAP 2011'!H52</f>
        <v>0</v>
      </c>
      <c r="F52" s="30"/>
      <c r="G52" s="30"/>
      <c r="H52" s="31">
        <f t="shared" si="0"/>
        <v>0</v>
      </c>
      <c r="I52" s="32"/>
      <c r="J52" s="33">
        <f>'[2]App.2-B_FA Contin CGAAP 2011'!M52</f>
        <v>0</v>
      </c>
      <c r="K52" s="30"/>
      <c r="L52" s="30"/>
      <c r="M52" s="31">
        <f t="shared" si="1"/>
        <v>0</v>
      </c>
      <c r="N52" s="34">
        <f t="shared" si="2"/>
        <v>0</v>
      </c>
    </row>
    <row r="53" spans="1:14" x14ac:dyDescent="0.25">
      <c r="A53" s="27">
        <v>47</v>
      </c>
      <c r="B53" s="27">
        <v>1995</v>
      </c>
      <c r="C53" s="39" t="s">
        <v>57</v>
      </c>
      <c r="D53" s="29"/>
      <c r="E53" s="30">
        <f>'[2]App.2-B_FA Contin CGAAP 2011'!H53</f>
        <v>-7714946</v>
      </c>
      <c r="F53" s="30">
        <v>-1083954</v>
      </c>
      <c r="G53" s="30"/>
      <c r="H53" s="31">
        <f t="shared" si="0"/>
        <v>-8798900</v>
      </c>
      <c r="I53" s="32"/>
      <c r="J53" s="33">
        <f>'[2]App.2-B_FA Contin CGAAP 2011'!M53</f>
        <v>1570218</v>
      </c>
      <c r="K53" s="30">
        <v>225382</v>
      </c>
      <c r="L53" s="30"/>
      <c r="M53" s="31">
        <f t="shared" si="1"/>
        <v>1795600</v>
      </c>
      <c r="N53" s="34">
        <f t="shared" si="2"/>
        <v>-7003300</v>
      </c>
    </row>
    <row r="54" spans="1:14" x14ac:dyDescent="0.25">
      <c r="A54" s="42"/>
      <c r="B54" s="42" t="s">
        <v>58</v>
      </c>
      <c r="C54" s="43"/>
      <c r="D54" s="29"/>
      <c r="E54" s="30">
        <f>'[2]App.2-B_FA Contin CGAAP 2009'!H54</f>
        <v>0</v>
      </c>
      <c r="F54" s="30"/>
      <c r="G54" s="30"/>
      <c r="H54" s="31">
        <f t="shared" si="0"/>
        <v>0</v>
      </c>
      <c r="J54" s="30"/>
      <c r="K54" s="30"/>
      <c r="L54" s="30"/>
      <c r="M54" s="31">
        <f t="shared" si="1"/>
        <v>0</v>
      </c>
      <c r="N54" s="34">
        <f t="shared" si="2"/>
        <v>0</v>
      </c>
    </row>
    <row r="55" spans="1:14" x14ac:dyDescent="0.25">
      <c r="A55" s="42"/>
      <c r="B55" s="42"/>
      <c r="C55" s="43"/>
      <c r="D55" s="29"/>
      <c r="E55" s="30">
        <f>'[2]App.2-B_FA Contin CGAAP 2009'!H55</f>
        <v>0</v>
      </c>
      <c r="F55" s="44"/>
      <c r="G55" s="44"/>
      <c r="H55" s="43"/>
      <c r="J55" s="44"/>
      <c r="K55" s="44"/>
      <c r="L55" s="44"/>
      <c r="M55" s="43"/>
      <c r="N55" s="43"/>
    </row>
    <row r="56" spans="1:14" x14ac:dyDescent="0.25">
      <c r="A56" s="42"/>
      <c r="B56" s="42"/>
      <c r="C56" s="45" t="s">
        <v>59</v>
      </c>
      <c r="D56" s="45"/>
      <c r="E56" s="46">
        <f>SUM(E16:E55)</f>
        <v>52466946</v>
      </c>
      <c r="F56" s="46">
        <f>SUM(F16:F55)</f>
        <v>6010986</v>
      </c>
      <c r="G56" s="46">
        <f>SUM(G16:G55)</f>
        <v>-317646</v>
      </c>
      <c r="H56" s="46">
        <f>SUM(H16:H55)</f>
        <v>58160286</v>
      </c>
      <c r="I56" s="46"/>
      <c r="J56" s="46">
        <f>SUM(J16:J55)</f>
        <v>-27971549</v>
      </c>
      <c r="K56" s="46">
        <f>SUM(K16:K55)</f>
        <v>-1392477.32</v>
      </c>
      <c r="L56" s="46">
        <f>SUM(L16:L55)</f>
        <v>266170</v>
      </c>
      <c r="M56" s="46">
        <f>SUM(M16:M55)</f>
        <v>-29097856.32</v>
      </c>
      <c r="N56" s="46">
        <f>SUM(N16:N55)</f>
        <v>29062429.68</v>
      </c>
    </row>
    <row r="57" spans="1:14" x14ac:dyDescent="0.25">
      <c r="H57" s="47"/>
      <c r="N57" s="48">
        <f>N56+75000</f>
        <v>29137429.68</v>
      </c>
    </row>
    <row r="58" spans="1:14" x14ac:dyDescent="0.25">
      <c r="D58" s="2"/>
      <c r="J58" s="49" t="s">
        <v>60</v>
      </c>
      <c r="K58" s="50"/>
    </row>
    <row r="59" spans="1:14" x14ac:dyDescent="0.25">
      <c r="A59" s="42">
        <v>10</v>
      </c>
      <c r="B59" s="42"/>
      <c r="C59" s="43" t="s">
        <v>61</v>
      </c>
      <c r="D59" s="2"/>
      <c r="J59" s="50" t="s">
        <v>61</v>
      </c>
      <c r="K59" s="50"/>
      <c r="L59" s="51">
        <f>K42</f>
        <v>-159800</v>
      </c>
    </row>
    <row r="60" spans="1:14" x14ac:dyDescent="0.25">
      <c r="A60" s="42">
        <v>8</v>
      </c>
      <c r="B60" s="42"/>
      <c r="C60" s="43" t="s">
        <v>47</v>
      </c>
      <c r="J60" s="49" t="s">
        <v>62</v>
      </c>
      <c r="K60" s="50"/>
      <c r="L60" s="52">
        <v>43000</v>
      </c>
    </row>
    <row r="61" spans="1:14" x14ac:dyDescent="0.25">
      <c r="J61" s="53" t="s">
        <v>63</v>
      </c>
      <c r="L61" s="54">
        <f>K56-L59-L60</f>
        <v>-1275677.32</v>
      </c>
    </row>
    <row r="63" spans="1:14" x14ac:dyDescent="0.25">
      <c r="A63" s="55" t="s">
        <v>64</v>
      </c>
    </row>
    <row r="65" spans="1:14" x14ac:dyDescent="0.25">
      <c r="A65" s="1">
        <v>1</v>
      </c>
      <c r="B65" s="125" t="s">
        <v>65</v>
      </c>
      <c r="C65" s="125"/>
      <c r="D65" s="125"/>
      <c r="E65" s="125"/>
      <c r="F65" s="125"/>
      <c r="G65" s="125"/>
      <c r="H65" s="125"/>
      <c r="I65" s="125"/>
      <c r="J65" s="125"/>
      <c r="K65" s="125"/>
      <c r="L65" s="125"/>
      <c r="M65" s="125"/>
      <c r="N65" s="125"/>
    </row>
    <row r="66" spans="1:14" x14ac:dyDescent="0.25">
      <c r="B66" s="125"/>
      <c r="C66" s="125"/>
      <c r="D66" s="125"/>
      <c r="E66" s="125"/>
      <c r="F66" s="125"/>
      <c r="G66" s="125"/>
      <c r="H66" s="125"/>
      <c r="I66" s="125"/>
      <c r="J66" s="125"/>
      <c r="K66" s="125"/>
      <c r="L66" s="125"/>
      <c r="M66" s="125"/>
      <c r="N66" s="125"/>
    </row>
    <row r="67" spans="1:14" ht="12.75" customHeight="1" x14ac:dyDescent="0.25"/>
    <row r="68" spans="1:14" x14ac:dyDescent="0.25">
      <c r="A68" s="1">
        <v>2</v>
      </c>
      <c r="B68" s="126" t="s">
        <v>66</v>
      </c>
      <c r="C68" s="126"/>
      <c r="D68" s="126"/>
      <c r="E68" s="126"/>
      <c r="F68" s="126"/>
      <c r="G68" s="126"/>
      <c r="H68" s="126"/>
      <c r="I68" s="126"/>
      <c r="J68" s="126"/>
      <c r="K68" s="126"/>
      <c r="L68" s="126"/>
      <c r="M68" s="126"/>
      <c r="N68" s="126"/>
    </row>
    <row r="69" spans="1:14" x14ac:dyDescent="0.25">
      <c r="B69" s="126"/>
      <c r="C69" s="126"/>
      <c r="D69" s="126"/>
      <c r="E69" s="126"/>
      <c r="F69" s="126"/>
      <c r="G69" s="126"/>
      <c r="H69" s="126"/>
      <c r="I69" s="126"/>
      <c r="J69" s="126"/>
      <c r="K69" s="126"/>
      <c r="L69" s="126"/>
      <c r="M69" s="126"/>
      <c r="N69" s="126"/>
    </row>
    <row r="71" spans="1:14" x14ac:dyDescent="0.25">
      <c r="A71" s="1">
        <v>3</v>
      </c>
      <c r="B71" s="120" t="s">
        <v>67</v>
      </c>
      <c r="C71" s="120"/>
      <c r="D71" s="120"/>
      <c r="E71" s="120"/>
      <c r="F71" s="120"/>
      <c r="G71" s="120"/>
      <c r="H71" s="120"/>
      <c r="I71" s="120"/>
      <c r="J71" s="120"/>
      <c r="K71" s="120"/>
      <c r="L71" s="120"/>
      <c r="M71" s="120"/>
      <c r="N71" s="120"/>
    </row>
    <row r="73" spans="1:14" x14ac:dyDescent="0.25">
      <c r="A73" s="1">
        <v>4</v>
      </c>
      <c r="B73" s="56" t="s">
        <v>68</v>
      </c>
    </row>
  </sheetData>
  <mergeCells count="6">
    <mergeCell ref="B71:N71"/>
    <mergeCell ref="A9:N9"/>
    <mergeCell ref="A10:N10"/>
    <mergeCell ref="E14:H14"/>
    <mergeCell ref="B65:N66"/>
    <mergeCell ref="B68:N69"/>
  </mergeCells>
  <printOptions horizontalCentered="1"/>
  <pageMargins left="0.35433070866141736" right="0.35433070866141736" top="0.35433070866141736" bottom="0.31496062992125984" header="0.51181102362204722" footer="0.51181102362204722"/>
  <pageSetup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N73"/>
  <sheetViews>
    <sheetView showGridLines="0" zoomScale="85" zoomScaleNormal="85" workbookViewId="0">
      <selection activeCell="J33" sqref="J33"/>
    </sheetView>
  </sheetViews>
  <sheetFormatPr defaultRowHeight="13.2" x14ac:dyDescent="0.25"/>
  <cols>
    <col min="1" max="1" width="7.6640625" style="1" customWidth="1"/>
    <col min="2" max="2" width="6.44140625" style="1" customWidth="1"/>
    <col min="3" max="3" width="37.88671875" customWidth="1"/>
    <col min="4" max="4" width="14" customWidth="1"/>
    <col min="5" max="5" width="14.44140625" customWidth="1"/>
    <col min="6" max="6" width="13" customWidth="1"/>
    <col min="7" max="7" width="11.6640625" customWidth="1"/>
    <col min="8" max="8" width="13.5546875" customWidth="1"/>
    <col min="9" max="9" width="1.6640625" style="2" customWidth="1"/>
    <col min="10" max="10" width="14.33203125" customWidth="1"/>
    <col min="11" max="11" width="13.44140625" customWidth="1"/>
    <col min="12" max="12" width="11.88671875" customWidth="1"/>
    <col min="13" max="13" width="14.5546875" bestFit="1" customWidth="1"/>
    <col min="14" max="14" width="14.109375" bestFit="1" customWidth="1"/>
  </cols>
  <sheetData>
    <row r="1" spans="1:14" x14ac:dyDescent="0.25">
      <c r="M1" s="3" t="s">
        <v>0</v>
      </c>
      <c r="N1" s="4"/>
    </row>
    <row r="2" spans="1:14" x14ac:dyDescent="0.25">
      <c r="M2" s="3" t="s">
        <v>1</v>
      </c>
      <c r="N2" s="5">
        <v>1</v>
      </c>
    </row>
    <row r="3" spans="1:14" x14ac:dyDescent="0.25">
      <c r="M3" s="3" t="s">
        <v>2</v>
      </c>
      <c r="N3" s="5">
        <v>1</v>
      </c>
    </row>
    <row r="4" spans="1:14" x14ac:dyDescent="0.25">
      <c r="M4" s="3" t="s">
        <v>3</v>
      </c>
      <c r="N4" s="5">
        <v>1</v>
      </c>
    </row>
    <row r="5" spans="1:14" x14ac:dyDescent="0.25">
      <c r="M5" s="3" t="s">
        <v>4</v>
      </c>
      <c r="N5" s="6">
        <v>2</v>
      </c>
    </row>
    <row r="6" spans="1:14" ht="9" customHeight="1" x14ac:dyDescent="0.25">
      <c r="M6" s="3"/>
      <c r="N6" s="7"/>
    </row>
    <row r="7" spans="1:14" x14ac:dyDescent="0.25">
      <c r="M7" s="3" t="s">
        <v>5</v>
      </c>
      <c r="N7" s="8"/>
    </row>
    <row r="8" spans="1:14" ht="9" customHeight="1" x14ac:dyDescent="0.25">
      <c r="N8" s="9"/>
    </row>
    <row r="9" spans="1:14" ht="20.25" customHeight="1" x14ac:dyDescent="0.25">
      <c r="A9" s="121" t="s">
        <v>6</v>
      </c>
      <c r="B9" s="121"/>
      <c r="C9" s="121"/>
      <c r="D9" s="121"/>
      <c r="E9" s="121"/>
      <c r="F9" s="121"/>
      <c r="G9" s="121"/>
      <c r="H9" s="121"/>
      <c r="I9" s="121"/>
      <c r="J9" s="121"/>
      <c r="K9" s="121"/>
      <c r="L9" s="121"/>
      <c r="M9" s="121"/>
      <c r="N9" s="121"/>
    </row>
    <row r="10" spans="1:14" ht="17.399999999999999" x14ac:dyDescent="0.25">
      <c r="A10" s="121" t="s">
        <v>7</v>
      </c>
      <c r="B10" s="121"/>
      <c r="C10" s="121"/>
      <c r="D10" s="121"/>
      <c r="E10" s="121"/>
      <c r="F10" s="121"/>
      <c r="G10" s="121"/>
      <c r="H10" s="121"/>
      <c r="I10" s="121"/>
      <c r="J10" s="121"/>
      <c r="K10" s="121"/>
      <c r="L10" s="121"/>
      <c r="M10" s="121"/>
      <c r="N10" s="121"/>
    </row>
    <row r="12" spans="1:14" ht="13.8" x14ac:dyDescent="0.25">
      <c r="C12" s="10"/>
      <c r="F12" s="11" t="s">
        <v>8</v>
      </c>
      <c r="G12" s="12">
        <v>2013</v>
      </c>
      <c r="H12" s="13"/>
    </row>
    <row r="14" spans="1:14" x14ac:dyDescent="0.25">
      <c r="D14" s="14"/>
      <c r="E14" s="122" t="s">
        <v>9</v>
      </c>
      <c r="F14" s="123"/>
      <c r="G14" s="123"/>
      <c r="H14" s="124"/>
      <c r="J14" s="15"/>
      <c r="K14" s="16" t="s">
        <v>10</v>
      </c>
      <c r="L14" s="16"/>
      <c r="M14" s="17"/>
      <c r="N14" s="2"/>
    </row>
    <row r="15" spans="1:14" ht="26.4" x14ac:dyDescent="0.25">
      <c r="A15" s="18" t="s">
        <v>11</v>
      </c>
      <c r="B15" s="19" t="s">
        <v>12</v>
      </c>
      <c r="C15" s="20" t="s">
        <v>13</v>
      </c>
      <c r="D15" s="21" t="s">
        <v>14</v>
      </c>
      <c r="E15" s="21" t="s">
        <v>15</v>
      </c>
      <c r="F15" s="22" t="s">
        <v>16</v>
      </c>
      <c r="G15" s="22" t="s">
        <v>17</v>
      </c>
      <c r="H15" s="21" t="s">
        <v>18</v>
      </c>
      <c r="I15" s="23"/>
      <c r="J15" s="24" t="s">
        <v>15</v>
      </c>
      <c r="K15" s="25" t="s">
        <v>16</v>
      </c>
      <c r="L15" s="25" t="s">
        <v>17</v>
      </c>
      <c r="M15" s="26" t="s">
        <v>18</v>
      </c>
      <c r="N15" s="21" t="s">
        <v>19</v>
      </c>
    </row>
    <row r="16" spans="1:14" ht="26.4" x14ac:dyDescent="0.25">
      <c r="A16" s="27">
        <v>12</v>
      </c>
      <c r="B16" s="27">
        <v>1611</v>
      </c>
      <c r="C16" s="28" t="s">
        <v>20</v>
      </c>
      <c r="D16" s="29"/>
      <c r="E16" s="30">
        <f>'App.2-B_FA Contin MIFRS 2012'!H16</f>
        <v>645749</v>
      </c>
      <c r="F16" s="30">
        <v>278500</v>
      </c>
      <c r="G16" s="30"/>
      <c r="H16" s="31">
        <f>E16+F16+G16</f>
        <v>924249</v>
      </c>
      <c r="I16" s="32"/>
      <c r="J16" s="33">
        <f>'App.2-B_FA Contin MIFRS 2012'!M16</f>
        <v>-352902</v>
      </c>
      <c r="K16" s="30">
        <v>-174811</v>
      </c>
      <c r="L16" s="30"/>
      <c r="M16" s="31">
        <f>J16+K16+L16</f>
        <v>-527713</v>
      </c>
      <c r="N16" s="34">
        <f>H16+M16</f>
        <v>396536</v>
      </c>
    </row>
    <row r="17" spans="1:14" ht="26.4" x14ac:dyDescent="0.25">
      <c r="A17" s="27" t="s">
        <v>21</v>
      </c>
      <c r="B17" s="27">
        <v>1612</v>
      </c>
      <c r="C17" s="28" t="s">
        <v>22</v>
      </c>
      <c r="D17" s="29"/>
      <c r="E17" s="30">
        <f>'App.2-B_FA Contin MIFRS 2012'!H17</f>
        <v>0</v>
      </c>
      <c r="F17" s="30"/>
      <c r="G17" s="30"/>
      <c r="H17" s="31">
        <f>E17+F17+G17</f>
        <v>0</v>
      </c>
      <c r="I17" s="32"/>
      <c r="J17" s="33">
        <f>'App.2-B_FA Contin MIFRS 2012'!M17</f>
        <v>0</v>
      </c>
      <c r="K17" s="30"/>
      <c r="L17" s="30"/>
      <c r="M17" s="31">
        <f>J17+K17+L17</f>
        <v>0</v>
      </c>
      <c r="N17" s="34">
        <f>H17+M17</f>
        <v>0</v>
      </c>
    </row>
    <row r="18" spans="1:14" x14ac:dyDescent="0.25">
      <c r="A18" s="35" t="s">
        <v>23</v>
      </c>
      <c r="B18" s="35">
        <v>1805</v>
      </c>
      <c r="C18" s="36" t="s">
        <v>24</v>
      </c>
      <c r="D18" s="29"/>
      <c r="E18" s="30">
        <f>'App.2-B_FA Contin MIFRS 2012'!H18</f>
        <v>738770</v>
      </c>
      <c r="F18" s="30"/>
      <c r="G18" s="30"/>
      <c r="H18" s="31">
        <f>E18+F18+G18</f>
        <v>738770</v>
      </c>
      <c r="I18" s="32"/>
      <c r="J18" s="33">
        <f>'App.2-B_FA Contin MIFRS 2012'!M18</f>
        <v>0</v>
      </c>
      <c r="K18" s="30"/>
      <c r="L18" s="30"/>
      <c r="M18" s="31">
        <f>J18+K18+L18</f>
        <v>0</v>
      </c>
      <c r="N18" s="34">
        <f>H18+M18</f>
        <v>738770</v>
      </c>
    </row>
    <row r="19" spans="1:14" x14ac:dyDescent="0.25">
      <c r="A19" s="37" t="s">
        <v>21</v>
      </c>
      <c r="B19" s="35">
        <v>1806</v>
      </c>
      <c r="C19" s="38" t="s">
        <v>25</v>
      </c>
      <c r="D19" s="29"/>
      <c r="E19" s="30">
        <f>'App.2-B_FA Contin MIFRS 2012'!H19</f>
        <v>982703</v>
      </c>
      <c r="F19" s="30"/>
      <c r="G19" s="30"/>
      <c r="H19" s="31">
        <f>E19+F19+G19</f>
        <v>982703</v>
      </c>
      <c r="I19" s="32"/>
      <c r="J19" s="33">
        <f>'App.2-B_FA Contin MIFRS 2012'!M19</f>
        <v>-572858</v>
      </c>
      <c r="K19" s="30">
        <v>-14575</v>
      </c>
      <c r="L19" s="30"/>
      <c r="M19" s="31">
        <f>J19+K19+L19</f>
        <v>-587433</v>
      </c>
      <c r="N19" s="34">
        <f>H19+M19</f>
        <v>395270</v>
      </c>
    </row>
    <row r="20" spans="1:14" x14ac:dyDescent="0.25">
      <c r="A20" s="27">
        <v>47</v>
      </c>
      <c r="B20" s="27">
        <v>1808</v>
      </c>
      <c r="C20" s="39" t="s">
        <v>26</v>
      </c>
      <c r="D20" s="29"/>
      <c r="E20" s="30">
        <f>'App.2-B_FA Contin MIFRS 2012'!H20</f>
        <v>0</v>
      </c>
      <c r="F20" s="30"/>
      <c r="G20" s="30"/>
      <c r="H20" s="31">
        <f t="shared" ref="H20:H54" si="0">E20+F20+G20</f>
        <v>0</v>
      </c>
      <c r="I20" s="32"/>
      <c r="J20" s="33">
        <f>'App.2-B_FA Contin MIFRS 2012'!M20</f>
        <v>0</v>
      </c>
      <c r="K20" s="30"/>
      <c r="L20" s="30"/>
      <c r="M20" s="31">
        <f t="shared" ref="M20:M54" si="1">J20+K20+L20</f>
        <v>0</v>
      </c>
      <c r="N20" s="34">
        <f t="shared" ref="N20:N54" si="2">H20+M20</f>
        <v>0</v>
      </c>
    </row>
    <row r="21" spans="1:14" x14ac:dyDescent="0.25">
      <c r="A21" s="27">
        <v>13</v>
      </c>
      <c r="B21" s="27">
        <v>1810</v>
      </c>
      <c r="C21" s="39" t="s">
        <v>27</v>
      </c>
      <c r="D21" s="29"/>
      <c r="E21" s="30">
        <f>'App.2-B_FA Contin MIFRS 2012'!H21</f>
        <v>86252</v>
      </c>
      <c r="F21" s="30"/>
      <c r="G21" s="30"/>
      <c r="H21" s="31">
        <f t="shared" si="0"/>
        <v>86252</v>
      </c>
      <c r="I21" s="32"/>
      <c r="J21" s="33">
        <f>'App.2-B_FA Contin MIFRS 2012'!M21</f>
        <v>-37812</v>
      </c>
      <c r="K21" s="30">
        <v>-3312</v>
      </c>
      <c r="L21" s="30"/>
      <c r="M21" s="31">
        <f t="shared" si="1"/>
        <v>-41124</v>
      </c>
      <c r="N21" s="34">
        <f t="shared" si="2"/>
        <v>45128</v>
      </c>
    </row>
    <row r="22" spans="1:14" x14ac:dyDescent="0.25">
      <c r="A22" s="27">
        <v>47</v>
      </c>
      <c r="B22" s="27">
        <v>1815</v>
      </c>
      <c r="C22" s="39" t="s">
        <v>28</v>
      </c>
      <c r="D22" s="29"/>
      <c r="E22" s="30">
        <f>'App.2-B_FA Contin MIFRS 2012'!H22</f>
        <v>0</v>
      </c>
      <c r="F22" s="30"/>
      <c r="G22" s="30"/>
      <c r="H22" s="31">
        <f t="shared" si="0"/>
        <v>0</v>
      </c>
      <c r="I22" s="32"/>
      <c r="J22" s="33">
        <f>'App.2-B_FA Contin MIFRS 2012'!M22</f>
        <v>0</v>
      </c>
      <c r="K22" s="30"/>
      <c r="L22" s="30"/>
      <c r="M22" s="31">
        <f t="shared" si="1"/>
        <v>0</v>
      </c>
      <c r="N22" s="34">
        <f t="shared" si="2"/>
        <v>0</v>
      </c>
    </row>
    <row r="23" spans="1:14" x14ac:dyDescent="0.25">
      <c r="A23" s="27">
        <v>47</v>
      </c>
      <c r="B23" s="27">
        <v>1820</v>
      </c>
      <c r="C23" s="28" t="s">
        <v>29</v>
      </c>
      <c r="D23" s="29"/>
      <c r="E23" s="30">
        <f>'App.2-B_FA Contin MIFRS 2012'!H23</f>
        <v>4394009</v>
      </c>
      <c r="F23" s="30">
        <v>194422</v>
      </c>
      <c r="G23" s="30"/>
      <c r="H23" s="31">
        <f t="shared" si="0"/>
        <v>4588431</v>
      </c>
      <c r="I23" s="32"/>
      <c r="J23" s="33">
        <f>'App.2-B_FA Contin MIFRS 2012'!M23</f>
        <v>-2413754</v>
      </c>
      <c r="K23" s="30">
        <v>-93752</v>
      </c>
      <c r="L23" s="30"/>
      <c r="M23" s="31">
        <f t="shared" si="1"/>
        <v>-2507506</v>
      </c>
      <c r="N23" s="34">
        <f t="shared" si="2"/>
        <v>2080925</v>
      </c>
    </row>
    <row r="24" spans="1:14" x14ac:dyDescent="0.25">
      <c r="A24" s="27">
        <v>47</v>
      </c>
      <c r="B24" s="27">
        <v>1825</v>
      </c>
      <c r="C24" s="39" t="s">
        <v>30</v>
      </c>
      <c r="D24" s="29"/>
      <c r="E24" s="30">
        <f>'App.2-B_FA Contin MIFRS 2012'!H24</f>
        <v>0</v>
      </c>
      <c r="F24" s="30"/>
      <c r="G24" s="30"/>
      <c r="H24" s="31">
        <f t="shared" si="0"/>
        <v>0</v>
      </c>
      <c r="I24" s="32"/>
      <c r="J24" s="33">
        <f>'App.2-B_FA Contin MIFRS 2012'!M24</f>
        <v>0</v>
      </c>
      <c r="K24" s="30"/>
      <c r="L24" s="30"/>
      <c r="M24" s="31">
        <f t="shared" si="1"/>
        <v>0</v>
      </c>
      <c r="N24" s="34">
        <f t="shared" si="2"/>
        <v>0</v>
      </c>
    </row>
    <row r="25" spans="1:14" x14ac:dyDescent="0.25">
      <c r="A25" s="27">
        <v>47</v>
      </c>
      <c r="B25" s="27">
        <v>1830</v>
      </c>
      <c r="C25" s="39" t="s">
        <v>31</v>
      </c>
      <c r="D25" s="29"/>
      <c r="E25" s="30">
        <f>'App.2-B_FA Contin MIFRS 2012'!H25</f>
        <v>10149911</v>
      </c>
      <c r="F25" s="30">
        <v>918153</v>
      </c>
      <c r="G25" s="30">
        <v>-105000</v>
      </c>
      <c r="H25" s="31">
        <f t="shared" si="0"/>
        <v>10963064</v>
      </c>
      <c r="I25" s="32"/>
      <c r="J25" s="33">
        <f>'App.2-B_FA Contin MIFRS 2012'!M25</f>
        <v>-4388666</v>
      </c>
      <c r="K25" s="30">
        <v>-210238</v>
      </c>
      <c r="L25" s="30">
        <v>89250</v>
      </c>
      <c r="M25" s="31">
        <f t="shared" si="1"/>
        <v>-4509654</v>
      </c>
      <c r="N25" s="34">
        <f t="shared" si="2"/>
        <v>6453410</v>
      </c>
    </row>
    <row r="26" spans="1:14" x14ac:dyDescent="0.25">
      <c r="A26" s="27">
        <v>47</v>
      </c>
      <c r="B26" s="27">
        <v>1835</v>
      </c>
      <c r="C26" s="39" t="s">
        <v>32</v>
      </c>
      <c r="D26" s="29"/>
      <c r="E26" s="30">
        <f>'App.2-B_FA Contin MIFRS 2012'!H26</f>
        <v>14357195</v>
      </c>
      <c r="F26" s="30">
        <v>1123543</v>
      </c>
      <c r="G26" s="30">
        <v>-157500</v>
      </c>
      <c r="H26" s="31">
        <f t="shared" si="0"/>
        <v>15323238</v>
      </c>
      <c r="I26" s="32"/>
      <c r="J26" s="33">
        <f>'App.2-B_FA Contin MIFRS 2012'!M26</f>
        <v>-7496859</v>
      </c>
      <c r="K26" s="30">
        <v>-167753</v>
      </c>
      <c r="L26" s="30">
        <v>133875</v>
      </c>
      <c r="M26" s="31">
        <f t="shared" si="1"/>
        <v>-7530737</v>
      </c>
      <c r="N26" s="34">
        <f t="shared" si="2"/>
        <v>7792501</v>
      </c>
    </row>
    <row r="27" spans="1:14" x14ac:dyDescent="0.25">
      <c r="A27" s="27">
        <v>47</v>
      </c>
      <c r="B27" s="27">
        <v>1840</v>
      </c>
      <c r="C27" s="39" t="s">
        <v>33</v>
      </c>
      <c r="D27" s="29"/>
      <c r="E27" s="30">
        <f>'App.2-B_FA Contin MIFRS 2012'!H27</f>
        <v>2072771</v>
      </c>
      <c r="F27" s="30">
        <v>38205</v>
      </c>
      <c r="G27" s="30"/>
      <c r="H27" s="31">
        <f t="shared" si="0"/>
        <v>2110976</v>
      </c>
      <c r="I27" s="32"/>
      <c r="J27" s="33">
        <f>'App.2-B_FA Contin MIFRS 2012'!M27</f>
        <v>-536511</v>
      </c>
      <c r="K27" s="30">
        <v>-49686</v>
      </c>
      <c r="L27" s="30"/>
      <c r="M27" s="31">
        <f t="shared" si="1"/>
        <v>-586197</v>
      </c>
      <c r="N27" s="34">
        <f t="shared" si="2"/>
        <v>1524779</v>
      </c>
    </row>
    <row r="28" spans="1:14" x14ac:dyDescent="0.25">
      <c r="A28" s="27">
        <v>47</v>
      </c>
      <c r="B28" s="27">
        <v>1845</v>
      </c>
      <c r="C28" s="39" t="s">
        <v>34</v>
      </c>
      <c r="D28" s="29"/>
      <c r="E28" s="30">
        <f>'App.2-B_FA Contin MIFRS 2012'!H28</f>
        <v>12125856</v>
      </c>
      <c r="F28" s="30">
        <v>157573</v>
      </c>
      <c r="G28" s="30">
        <v>-52500</v>
      </c>
      <c r="H28" s="31">
        <f t="shared" si="0"/>
        <v>12230929</v>
      </c>
      <c r="I28" s="32"/>
      <c r="J28" s="33">
        <f>'App.2-B_FA Contin MIFRS 2012'!M28</f>
        <v>-4612609</v>
      </c>
      <c r="K28" s="30">
        <v>-323746</v>
      </c>
      <c r="L28" s="30">
        <v>44625</v>
      </c>
      <c r="M28" s="31">
        <f t="shared" si="1"/>
        <v>-4891730</v>
      </c>
      <c r="N28" s="34">
        <f t="shared" si="2"/>
        <v>7339199</v>
      </c>
    </row>
    <row r="29" spans="1:14" x14ac:dyDescent="0.25">
      <c r="A29" s="27">
        <v>47</v>
      </c>
      <c r="B29" s="27">
        <v>1850</v>
      </c>
      <c r="C29" s="39" t="s">
        <v>35</v>
      </c>
      <c r="D29" s="29"/>
      <c r="E29" s="30">
        <f>'App.2-B_FA Contin MIFRS 2012'!H29</f>
        <v>9137896</v>
      </c>
      <c r="F29" s="117">
        <v>649500</v>
      </c>
      <c r="G29" s="30">
        <v>-10500</v>
      </c>
      <c r="H29" s="31">
        <f t="shared" si="0"/>
        <v>9776896</v>
      </c>
      <c r="I29" s="32"/>
      <c r="J29" s="33">
        <f>'App.2-B_FA Contin MIFRS 2012'!M29</f>
        <v>-5786090</v>
      </c>
      <c r="K29" s="30">
        <f>-38983-182594</f>
        <v>-221577</v>
      </c>
      <c r="L29" s="30">
        <v>8925</v>
      </c>
      <c r="M29" s="31">
        <f t="shared" si="1"/>
        <v>-5998742</v>
      </c>
      <c r="N29" s="34">
        <f t="shared" si="2"/>
        <v>3778154</v>
      </c>
    </row>
    <row r="30" spans="1:14" x14ac:dyDescent="0.25">
      <c r="A30" s="27">
        <v>47</v>
      </c>
      <c r="B30" s="27">
        <v>1855</v>
      </c>
      <c r="C30" s="39" t="s">
        <v>36</v>
      </c>
      <c r="D30" s="29"/>
      <c r="E30" s="30">
        <f>'App.2-B_FA Contin MIFRS 2012'!H30</f>
        <v>4224541</v>
      </c>
      <c r="F30" s="30">
        <v>216912</v>
      </c>
      <c r="G30" s="30"/>
      <c r="H30" s="31">
        <f t="shared" si="0"/>
        <v>4441453</v>
      </c>
      <c r="I30" s="32"/>
      <c r="J30" s="33">
        <f>'App.2-B_FA Contin MIFRS 2012'!M30</f>
        <v>-1836931</v>
      </c>
      <c r="K30" s="30">
        <f>-17945-66049</f>
        <v>-83994</v>
      </c>
      <c r="L30" s="30"/>
      <c r="M30" s="31">
        <f t="shared" si="1"/>
        <v>-1920925</v>
      </c>
      <c r="N30" s="34">
        <f t="shared" si="2"/>
        <v>2520528</v>
      </c>
    </row>
    <row r="31" spans="1:14" x14ac:dyDescent="0.25">
      <c r="A31" s="27">
        <v>47</v>
      </c>
      <c r="B31" s="27">
        <v>1860</v>
      </c>
      <c r="C31" s="39" t="s">
        <v>37</v>
      </c>
      <c r="D31" s="29"/>
      <c r="E31" s="30">
        <f>'App.2-B_FA Contin MIFRS 2012'!H31</f>
        <v>287258</v>
      </c>
      <c r="F31" s="30"/>
      <c r="G31" s="30"/>
      <c r="H31" s="31">
        <f t="shared" si="0"/>
        <v>287258</v>
      </c>
      <c r="I31" s="32"/>
      <c r="J31" s="33">
        <f>'App.2-B_FA Contin MIFRS 2012'!M31</f>
        <v>-78526.320000000007</v>
      </c>
      <c r="K31" s="30">
        <v>-11490</v>
      </c>
      <c r="L31" s="30"/>
      <c r="M31" s="31">
        <f t="shared" si="1"/>
        <v>-90016.320000000007</v>
      </c>
      <c r="N31" s="34">
        <f t="shared" si="2"/>
        <v>197241.68</v>
      </c>
    </row>
    <row r="32" spans="1:14" x14ac:dyDescent="0.25">
      <c r="A32" s="35">
        <v>47</v>
      </c>
      <c r="B32" s="35">
        <v>1860</v>
      </c>
      <c r="C32" s="36" t="s">
        <v>38</v>
      </c>
      <c r="D32" s="29"/>
      <c r="E32" s="119">
        <v>2657255</v>
      </c>
      <c r="F32" s="30">
        <v>116170</v>
      </c>
      <c r="G32" s="30"/>
      <c r="H32" s="31">
        <f t="shared" si="0"/>
        <v>2773425</v>
      </c>
      <c r="I32" s="32"/>
      <c r="J32" s="33">
        <v>327368</v>
      </c>
      <c r="K32" s="30">
        <f>-164458-K31</f>
        <v>-152968</v>
      </c>
      <c r="L32" s="30"/>
      <c r="M32" s="31">
        <f t="shared" si="1"/>
        <v>174400</v>
      </c>
      <c r="N32" s="34">
        <f t="shared" si="2"/>
        <v>2947825</v>
      </c>
    </row>
    <row r="33" spans="1:14" x14ac:dyDescent="0.25">
      <c r="A33" s="35">
        <v>47</v>
      </c>
      <c r="B33" s="35">
        <v>1875</v>
      </c>
      <c r="C33" s="38" t="s">
        <v>39</v>
      </c>
      <c r="D33" s="29"/>
      <c r="E33" s="30">
        <f>'App.2-B_FA Contin MIFRS 2012'!H33</f>
        <v>0</v>
      </c>
      <c r="F33" s="30"/>
      <c r="G33" s="30"/>
      <c r="H33" s="31">
        <f t="shared" si="0"/>
        <v>0</v>
      </c>
      <c r="I33" s="32"/>
      <c r="J33" s="33">
        <f>'App.2-B_FA Contin MIFRS 2012'!M33</f>
        <v>0</v>
      </c>
      <c r="K33" s="30"/>
      <c r="L33" s="30"/>
      <c r="M33" s="31">
        <f t="shared" si="1"/>
        <v>0</v>
      </c>
      <c r="N33" s="34">
        <f t="shared" si="2"/>
        <v>0</v>
      </c>
    </row>
    <row r="34" spans="1:14" x14ac:dyDescent="0.25">
      <c r="A34" s="35" t="s">
        <v>23</v>
      </c>
      <c r="B34" s="35">
        <v>1905</v>
      </c>
      <c r="C34" s="36" t="s">
        <v>24</v>
      </c>
      <c r="D34" s="29"/>
      <c r="E34" s="30">
        <f>'App.2-B_FA Contin MIFRS 2012'!H34</f>
        <v>201049</v>
      </c>
      <c r="F34" s="30"/>
      <c r="G34" s="30"/>
      <c r="H34" s="31">
        <f t="shared" si="0"/>
        <v>201049</v>
      </c>
      <c r="I34" s="32"/>
      <c r="J34" s="33">
        <f>'App.2-B_FA Contin MIFRS 2012'!M34</f>
        <v>0</v>
      </c>
      <c r="K34" s="30"/>
      <c r="L34" s="30"/>
      <c r="M34" s="31">
        <f t="shared" si="1"/>
        <v>0</v>
      </c>
      <c r="N34" s="34">
        <f t="shared" si="2"/>
        <v>201049</v>
      </c>
    </row>
    <row r="35" spans="1:14" x14ac:dyDescent="0.25">
      <c r="A35" s="27">
        <v>47</v>
      </c>
      <c r="B35" s="27">
        <v>1908</v>
      </c>
      <c r="C35" s="39" t="s">
        <v>40</v>
      </c>
      <c r="D35" s="29"/>
      <c r="E35" s="30">
        <f>'App.2-B_FA Contin MIFRS 2012'!H35</f>
        <v>2764631</v>
      </c>
      <c r="F35" s="30">
        <v>5127500</v>
      </c>
      <c r="G35" s="30"/>
      <c r="H35" s="31">
        <f t="shared" si="0"/>
        <v>7892131</v>
      </c>
      <c r="I35" s="32"/>
      <c r="J35" s="33">
        <f>'App.2-B_FA Contin MIFRS 2012'!M35</f>
        <v>-302778</v>
      </c>
      <c r="K35" s="30">
        <v>-100391</v>
      </c>
      <c r="L35" s="30"/>
      <c r="M35" s="31">
        <f t="shared" si="1"/>
        <v>-403169</v>
      </c>
      <c r="N35" s="34">
        <f t="shared" si="2"/>
        <v>7488962</v>
      </c>
    </row>
    <row r="36" spans="1:14" x14ac:dyDescent="0.25">
      <c r="A36" s="27">
        <v>13</v>
      </c>
      <c r="B36" s="27">
        <v>1910</v>
      </c>
      <c r="C36" s="39" t="s">
        <v>27</v>
      </c>
      <c r="D36" s="29"/>
      <c r="E36" s="30">
        <f>'App.2-B_FA Contin MIFRS 2012'!H36</f>
        <v>0</v>
      </c>
      <c r="F36" s="30"/>
      <c r="G36" s="30"/>
      <c r="H36" s="31">
        <f t="shared" si="0"/>
        <v>0</v>
      </c>
      <c r="I36" s="32"/>
      <c r="J36" s="33">
        <f>'App.2-B_FA Contin MIFRS 2012'!M36</f>
        <v>0</v>
      </c>
      <c r="K36" s="30"/>
      <c r="L36" s="30"/>
      <c r="M36" s="31">
        <f t="shared" si="1"/>
        <v>0</v>
      </c>
      <c r="N36" s="34">
        <f t="shared" si="2"/>
        <v>0</v>
      </c>
    </row>
    <row r="37" spans="1:14" x14ac:dyDescent="0.25">
      <c r="A37" s="27">
        <v>8</v>
      </c>
      <c r="B37" s="27">
        <v>1915</v>
      </c>
      <c r="C37" s="39" t="s">
        <v>41</v>
      </c>
      <c r="D37" s="29"/>
      <c r="E37" s="30">
        <f>'App.2-B_FA Contin MIFRS 2012'!H37</f>
        <v>334155</v>
      </c>
      <c r="F37" s="30">
        <v>35000</v>
      </c>
      <c r="G37" s="30"/>
      <c r="H37" s="31">
        <f t="shared" si="0"/>
        <v>369155</v>
      </c>
      <c r="I37" s="32"/>
      <c r="J37" s="33">
        <f>'App.2-B_FA Contin MIFRS 2012'!M37</f>
        <v>-245184</v>
      </c>
      <c r="K37" s="30">
        <v>-15561</v>
      </c>
      <c r="L37" s="30"/>
      <c r="M37" s="31">
        <f t="shared" si="1"/>
        <v>-260745</v>
      </c>
      <c r="N37" s="34">
        <f t="shared" si="2"/>
        <v>108410</v>
      </c>
    </row>
    <row r="38" spans="1:14" x14ac:dyDescent="0.25">
      <c r="A38" s="27">
        <v>8</v>
      </c>
      <c r="B38" s="27">
        <v>1915</v>
      </c>
      <c r="C38" s="39" t="s">
        <v>42</v>
      </c>
      <c r="D38" s="29"/>
      <c r="E38" s="30">
        <f>'App.2-B_FA Contin MIFRS 2012'!H38</f>
        <v>0</v>
      </c>
      <c r="F38" s="30"/>
      <c r="G38" s="30"/>
      <c r="H38" s="31">
        <f t="shared" si="0"/>
        <v>0</v>
      </c>
      <c r="I38" s="32"/>
      <c r="J38" s="33">
        <f>'App.2-B_FA Contin MIFRS 2012'!M38</f>
        <v>0</v>
      </c>
      <c r="K38" s="30"/>
      <c r="L38" s="30"/>
      <c r="M38" s="31">
        <f t="shared" si="1"/>
        <v>0</v>
      </c>
      <c r="N38" s="34">
        <f t="shared" si="2"/>
        <v>0</v>
      </c>
    </row>
    <row r="39" spans="1:14" x14ac:dyDescent="0.25">
      <c r="A39" s="27">
        <v>10</v>
      </c>
      <c r="B39" s="27">
        <v>1920</v>
      </c>
      <c r="C39" s="39" t="s">
        <v>43</v>
      </c>
      <c r="D39" s="29"/>
      <c r="E39" s="30">
        <f>'App.2-B_FA Contin MIFRS 2012'!H39</f>
        <v>637806</v>
      </c>
      <c r="F39" s="30">
        <v>128000</v>
      </c>
      <c r="G39" s="30"/>
      <c r="H39" s="31">
        <f t="shared" si="0"/>
        <v>765806</v>
      </c>
      <c r="I39" s="32"/>
      <c r="J39" s="33">
        <f>'App.2-B_FA Contin MIFRS 2012'!M39</f>
        <v>-462746</v>
      </c>
      <c r="K39" s="30">
        <v>-75182</v>
      </c>
      <c r="L39" s="30"/>
      <c r="M39" s="31">
        <f t="shared" si="1"/>
        <v>-537928</v>
      </c>
      <c r="N39" s="34">
        <f t="shared" si="2"/>
        <v>227878</v>
      </c>
    </row>
    <row r="40" spans="1:14" ht="26.4" x14ac:dyDescent="0.25">
      <c r="A40" s="27">
        <v>45</v>
      </c>
      <c r="B40" s="40">
        <v>1920</v>
      </c>
      <c r="C40" s="28" t="s">
        <v>44</v>
      </c>
      <c r="D40" s="29"/>
      <c r="E40" s="30">
        <f>'App.2-B_FA Contin MIFRS 2012'!H40</f>
        <v>0</v>
      </c>
      <c r="F40" s="30"/>
      <c r="G40" s="30"/>
      <c r="H40" s="31">
        <f t="shared" si="0"/>
        <v>0</v>
      </c>
      <c r="I40" s="32"/>
      <c r="J40" s="33">
        <f>'App.2-B_FA Contin MIFRS 2012'!M40</f>
        <v>0</v>
      </c>
      <c r="K40" s="30"/>
      <c r="L40" s="30"/>
      <c r="M40" s="31">
        <f t="shared" si="1"/>
        <v>0</v>
      </c>
      <c r="N40" s="34">
        <f t="shared" si="2"/>
        <v>0</v>
      </c>
    </row>
    <row r="41" spans="1:14" ht="26.4" x14ac:dyDescent="0.25">
      <c r="A41" s="27">
        <v>45.1</v>
      </c>
      <c r="B41" s="40">
        <v>1920</v>
      </c>
      <c r="C41" s="28" t="s">
        <v>45</v>
      </c>
      <c r="D41" s="29"/>
      <c r="E41" s="30">
        <f>'App.2-B_FA Contin MIFRS 2012'!H41</f>
        <v>0</v>
      </c>
      <c r="F41" s="30"/>
      <c r="G41" s="30"/>
      <c r="H41" s="31">
        <f t="shared" si="0"/>
        <v>0</v>
      </c>
      <c r="I41" s="32"/>
      <c r="J41" s="33">
        <f>'App.2-B_FA Contin MIFRS 2012'!M41</f>
        <v>0</v>
      </c>
      <c r="K41" s="30"/>
      <c r="L41" s="30"/>
      <c r="M41" s="31">
        <f t="shared" si="1"/>
        <v>0</v>
      </c>
      <c r="N41" s="34">
        <f t="shared" si="2"/>
        <v>0</v>
      </c>
    </row>
    <row r="42" spans="1:14" x14ac:dyDescent="0.25">
      <c r="A42" s="27">
        <v>10</v>
      </c>
      <c r="B42" s="27">
        <v>1930</v>
      </c>
      <c r="C42" s="39" t="s">
        <v>46</v>
      </c>
      <c r="D42" s="29"/>
      <c r="E42" s="118">
        <v>955000</v>
      </c>
      <c r="F42" s="30">
        <v>110000</v>
      </c>
      <c r="G42" s="30"/>
      <c r="H42" s="31">
        <f t="shared" si="0"/>
        <v>1065000</v>
      </c>
      <c r="I42" s="32"/>
      <c r="J42" s="33">
        <f>'App.2-B_FA Contin MIFRS 2012'!M42</f>
        <v>-619934</v>
      </c>
      <c r="K42" s="30">
        <v>-170800</v>
      </c>
      <c r="L42" s="30"/>
      <c r="M42" s="31">
        <f t="shared" si="1"/>
        <v>-790734</v>
      </c>
      <c r="N42" s="34">
        <f t="shared" si="2"/>
        <v>274266</v>
      </c>
    </row>
    <row r="43" spans="1:14" x14ac:dyDescent="0.25">
      <c r="A43" s="27">
        <v>8</v>
      </c>
      <c r="B43" s="27">
        <v>1935</v>
      </c>
      <c r="C43" s="39" t="s">
        <v>47</v>
      </c>
      <c r="D43" s="29"/>
      <c r="E43" s="30">
        <f>'App.2-B_FA Contin MIFRS 2012'!H43</f>
        <v>35824</v>
      </c>
      <c r="F43" s="30">
        <v>4200</v>
      </c>
      <c r="G43" s="30"/>
      <c r="H43" s="31">
        <f t="shared" si="0"/>
        <v>40024</v>
      </c>
      <c r="I43" s="32"/>
      <c r="J43" s="33">
        <f>'App.2-B_FA Contin MIFRS 2012'!M43</f>
        <v>-20126</v>
      </c>
      <c r="K43" s="30">
        <v>-2364</v>
      </c>
      <c r="L43" s="30"/>
      <c r="M43" s="31">
        <f t="shared" si="1"/>
        <v>-22490</v>
      </c>
      <c r="N43" s="34">
        <f t="shared" si="2"/>
        <v>17534</v>
      </c>
    </row>
    <row r="44" spans="1:14" x14ac:dyDescent="0.25">
      <c r="A44" s="27">
        <v>8</v>
      </c>
      <c r="B44" s="27">
        <v>1940</v>
      </c>
      <c r="C44" s="39" t="s">
        <v>48</v>
      </c>
      <c r="D44" s="29"/>
      <c r="E44" s="30">
        <f>'App.2-B_FA Contin MIFRS 2012'!H44</f>
        <v>514684</v>
      </c>
      <c r="F44" s="30">
        <v>20000</v>
      </c>
      <c r="G44" s="30"/>
      <c r="H44" s="31">
        <f t="shared" si="0"/>
        <v>534684</v>
      </c>
      <c r="I44" s="32"/>
      <c r="J44" s="33">
        <f>'App.2-B_FA Contin MIFRS 2012'!M44</f>
        <v>-220349</v>
      </c>
      <c r="K44" s="30">
        <v>-34462</v>
      </c>
      <c r="L44" s="30"/>
      <c r="M44" s="31">
        <f t="shared" si="1"/>
        <v>-254811</v>
      </c>
      <c r="N44" s="34">
        <f t="shared" si="2"/>
        <v>279873</v>
      </c>
    </row>
    <row r="45" spans="1:14" x14ac:dyDescent="0.25">
      <c r="A45" s="27">
        <v>8</v>
      </c>
      <c r="B45" s="27">
        <v>1945</v>
      </c>
      <c r="C45" s="39" t="s">
        <v>49</v>
      </c>
      <c r="D45" s="29"/>
      <c r="E45" s="30">
        <f>'App.2-B_FA Contin MIFRS 2012'!H45</f>
        <v>41497</v>
      </c>
      <c r="F45" s="30">
        <v>19000</v>
      </c>
      <c r="G45" s="30"/>
      <c r="H45" s="31">
        <f t="shared" si="0"/>
        <v>60497</v>
      </c>
      <c r="I45" s="32"/>
      <c r="J45" s="33">
        <f>'App.2-B_FA Contin MIFRS 2012'!M45</f>
        <v>-16857</v>
      </c>
      <c r="K45" s="30">
        <v>-4006</v>
      </c>
      <c r="L45" s="30"/>
      <c r="M45" s="31">
        <f t="shared" si="1"/>
        <v>-20863</v>
      </c>
      <c r="N45" s="34">
        <f t="shared" si="2"/>
        <v>39634</v>
      </c>
    </row>
    <row r="46" spans="1:14" x14ac:dyDescent="0.25">
      <c r="A46" s="27">
        <v>8</v>
      </c>
      <c r="B46" s="27">
        <v>1950</v>
      </c>
      <c r="C46" s="39" t="s">
        <v>50</v>
      </c>
      <c r="D46" s="29"/>
      <c r="E46" s="30">
        <f>'App.2-B_FA Contin MIFRS 2012'!H46</f>
        <v>0</v>
      </c>
      <c r="F46" s="30"/>
      <c r="G46" s="30"/>
      <c r="H46" s="31">
        <f t="shared" si="0"/>
        <v>0</v>
      </c>
      <c r="I46" s="32"/>
      <c r="J46" s="33">
        <f>'App.2-B_FA Contin MIFRS 2012'!M46</f>
        <v>0</v>
      </c>
      <c r="K46" s="30"/>
      <c r="L46" s="30"/>
      <c r="M46" s="31">
        <f t="shared" si="1"/>
        <v>0</v>
      </c>
      <c r="N46" s="34">
        <f t="shared" si="2"/>
        <v>0</v>
      </c>
    </row>
    <row r="47" spans="1:14" x14ac:dyDescent="0.25">
      <c r="A47" s="27">
        <v>8</v>
      </c>
      <c r="B47" s="27">
        <v>1955</v>
      </c>
      <c r="C47" s="39" t="s">
        <v>51</v>
      </c>
      <c r="D47" s="29"/>
      <c r="E47" s="30">
        <f>'App.2-B_FA Contin MIFRS 2012'!H47</f>
        <v>0</v>
      </c>
      <c r="F47" s="30"/>
      <c r="G47" s="30"/>
      <c r="H47" s="31">
        <f t="shared" si="0"/>
        <v>0</v>
      </c>
      <c r="I47" s="32"/>
      <c r="J47" s="33">
        <f>'App.2-B_FA Contin MIFRS 2012'!M47</f>
        <v>0</v>
      </c>
      <c r="K47" s="30"/>
      <c r="L47" s="30"/>
      <c r="M47" s="31">
        <f t="shared" si="1"/>
        <v>0</v>
      </c>
      <c r="N47" s="34">
        <f t="shared" si="2"/>
        <v>0</v>
      </c>
    </row>
    <row r="48" spans="1:14" x14ac:dyDescent="0.25">
      <c r="A48" s="37">
        <v>8</v>
      </c>
      <c r="B48" s="37">
        <v>1955</v>
      </c>
      <c r="C48" s="38" t="s">
        <v>52</v>
      </c>
      <c r="D48" s="29"/>
      <c r="E48" s="30">
        <f>'App.2-B_FA Contin MIFRS 2012'!H48</f>
        <v>0</v>
      </c>
      <c r="F48" s="30"/>
      <c r="G48" s="30"/>
      <c r="H48" s="31">
        <f t="shared" si="0"/>
        <v>0</v>
      </c>
      <c r="I48" s="32"/>
      <c r="J48" s="33">
        <f>'App.2-B_FA Contin MIFRS 2012'!M48</f>
        <v>0</v>
      </c>
      <c r="K48" s="30"/>
      <c r="L48" s="30"/>
      <c r="M48" s="31">
        <f t="shared" si="1"/>
        <v>0</v>
      </c>
      <c r="N48" s="34">
        <f t="shared" si="2"/>
        <v>0</v>
      </c>
    </row>
    <row r="49" spans="1:14" x14ac:dyDescent="0.25">
      <c r="A49" s="40">
        <v>8</v>
      </c>
      <c r="B49" s="40">
        <v>1960</v>
      </c>
      <c r="C49" s="28" t="s">
        <v>53</v>
      </c>
      <c r="D49" s="29"/>
      <c r="E49" s="30">
        <f>'App.2-B_FA Contin MIFRS 2012'!H49</f>
        <v>0</v>
      </c>
      <c r="F49" s="30"/>
      <c r="G49" s="30"/>
      <c r="H49" s="31">
        <f t="shared" si="0"/>
        <v>0</v>
      </c>
      <c r="I49" s="32"/>
      <c r="J49" s="33">
        <f>'App.2-B_FA Contin MIFRS 2012'!M49</f>
        <v>0</v>
      </c>
      <c r="K49" s="30"/>
      <c r="L49" s="30"/>
      <c r="M49" s="31">
        <f t="shared" si="1"/>
        <v>0</v>
      </c>
      <c r="N49" s="34">
        <f t="shared" si="2"/>
        <v>0</v>
      </c>
    </row>
    <row r="50" spans="1:14" x14ac:dyDescent="0.25">
      <c r="A50" s="27">
        <v>47</v>
      </c>
      <c r="B50" s="27">
        <v>1975</v>
      </c>
      <c r="C50" s="39" t="s">
        <v>54</v>
      </c>
      <c r="D50" s="29"/>
      <c r="E50" s="30">
        <f>'App.2-B_FA Contin MIFRS 2012'!H50</f>
        <v>0</v>
      </c>
      <c r="F50" s="30"/>
      <c r="G50" s="30"/>
      <c r="H50" s="31">
        <f t="shared" si="0"/>
        <v>0</v>
      </c>
      <c r="I50" s="32"/>
      <c r="J50" s="33">
        <f>'App.2-B_FA Contin MIFRS 2012'!M50</f>
        <v>0</v>
      </c>
      <c r="K50" s="30"/>
      <c r="L50" s="30"/>
      <c r="M50" s="31">
        <f t="shared" si="1"/>
        <v>0</v>
      </c>
      <c r="N50" s="34">
        <f t="shared" si="2"/>
        <v>0</v>
      </c>
    </row>
    <row r="51" spans="1:14" x14ac:dyDescent="0.25">
      <c r="A51" s="27">
        <v>47</v>
      </c>
      <c r="B51" s="27">
        <v>1980</v>
      </c>
      <c r="C51" s="39" t="s">
        <v>55</v>
      </c>
      <c r="D51" s="41"/>
      <c r="E51" s="30">
        <f>'App.2-B_FA Contin MIFRS 2012'!H51</f>
        <v>1775243</v>
      </c>
      <c r="F51" s="30">
        <v>266697</v>
      </c>
      <c r="G51" s="30"/>
      <c r="H51" s="31">
        <f t="shared" si="0"/>
        <v>2041940</v>
      </c>
      <c r="I51" s="32"/>
      <c r="J51" s="33">
        <f>'App.2-B_FA Contin MIFRS 2012'!M51</f>
        <v>-886326</v>
      </c>
      <c r="K51" s="30">
        <v>-118418</v>
      </c>
      <c r="L51" s="30"/>
      <c r="M51" s="31">
        <f t="shared" si="1"/>
        <v>-1004744</v>
      </c>
      <c r="N51" s="34">
        <f t="shared" si="2"/>
        <v>1037196</v>
      </c>
    </row>
    <row r="52" spans="1:14" x14ac:dyDescent="0.25">
      <c r="A52" s="27">
        <v>47</v>
      </c>
      <c r="B52" s="27">
        <v>1985</v>
      </c>
      <c r="C52" s="39" t="s">
        <v>56</v>
      </c>
      <c r="D52" s="29"/>
      <c r="E52" s="30">
        <f>'App.2-B_FA Contin MIFRS 2012'!H52</f>
        <v>0</v>
      </c>
      <c r="F52" s="30"/>
      <c r="G52" s="30"/>
      <c r="H52" s="31">
        <f t="shared" si="0"/>
        <v>0</v>
      </c>
      <c r="I52" s="32"/>
      <c r="J52" s="33">
        <f>'App.2-B_FA Contin MIFRS 2012'!M52</f>
        <v>0</v>
      </c>
      <c r="K52" s="30"/>
      <c r="L52" s="30"/>
      <c r="M52" s="31">
        <f t="shared" si="1"/>
        <v>0</v>
      </c>
      <c r="N52" s="34">
        <f t="shared" si="2"/>
        <v>0</v>
      </c>
    </row>
    <row r="53" spans="1:14" x14ac:dyDescent="0.25">
      <c r="A53" s="27">
        <v>47</v>
      </c>
      <c r="B53" s="27">
        <v>1995</v>
      </c>
      <c r="C53" s="39" t="s">
        <v>57</v>
      </c>
      <c r="D53" s="29"/>
      <c r="E53" s="30">
        <f>'App.2-B_FA Contin MIFRS 2012'!H53</f>
        <v>-8798900</v>
      </c>
      <c r="F53" s="30">
        <v>-382523</v>
      </c>
      <c r="G53" s="30"/>
      <c r="H53" s="31">
        <f t="shared" si="0"/>
        <v>-9181423</v>
      </c>
      <c r="I53" s="32"/>
      <c r="J53" s="33">
        <f>'App.2-B_FA Contin MIFRS 2012'!M53</f>
        <v>1795600</v>
      </c>
      <c r="K53" s="30">
        <v>246332</v>
      </c>
      <c r="L53" s="30"/>
      <c r="M53" s="31">
        <f t="shared" si="1"/>
        <v>2041932</v>
      </c>
      <c r="N53" s="34">
        <f t="shared" si="2"/>
        <v>-7139491</v>
      </c>
    </row>
    <row r="54" spans="1:14" x14ac:dyDescent="0.25">
      <c r="A54" s="42"/>
      <c r="B54" s="42" t="s">
        <v>58</v>
      </c>
      <c r="C54" s="43"/>
      <c r="D54" s="29"/>
      <c r="E54" s="30">
        <f>'[2]App.2-B_FA Contin CGAAP 2009'!H54</f>
        <v>0</v>
      </c>
      <c r="F54" s="30"/>
      <c r="G54" s="30"/>
      <c r="H54" s="31">
        <f t="shared" si="0"/>
        <v>0</v>
      </c>
      <c r="J54" s="30"/>
      <c r="K54" s="30"/>
      <c r="L54" s="30"/>
      <c r="M54" s="31">
        <f t="shared" si="1"/>
        <v>0</v>
      </c>
      <c r="N54" s="34">
        <f t="shared" si="2"/>
        <v>0</v>
      </c>
    </row>
    <row r="55" spans="1:14" x14ac:dyDescent="0.25">
      <c r="A55" s="42"/>
      <c r="B55" s="42"/>
      <c r="C55" s="43"/>
      <c r="D55" s="29"/>
      <c r="E55" s="30">
        <f>'[2]App.2-B_FA Contin CGAAP 2009'!H55</f>
        <v>0</v>
      </c>
      <c r="F55" s="44"/>
      <c r="G55" s="44"/>
      <c r="H55" s="43"/>
      <c r="J55" s="44"/>
      <c r="K55" s="44"/>
      <c r="L55" s="44"/>
      <c r="M55" s="43"/>
      <c r="N55" s="43"/>
    </row>
    <row r="56" spans="1:14" x14ac:dyDescent="0.25">
      <c r="A56" s="42"/>
      <c r="B56" s="42"/>
      <c r="C56" s="45" t="s">
        <v>59</v>
      </c>
      <c r="D56" s="45"/>
      <c r="E56" s="46">
        <f>SUM(E16:E55)</f>
        <v>60321155</v>
      </c>
      <c r="F56" s="46">
        <f t="shared" ref="F56:H56" si="3">SUM(F16:F55)</f>
        <v>9020852</v>
      </c>
      <c r="G56" s="46">
        <f t="shared" si="3"/>
        <v>-325500</v>
      </c>
      <c r="H56" s="46">
        <f t="shared" si="3"/>
        <v>69016507</v>
      </c>
      <c r="I56" s="46"/>
      <c r="J56" s="46">
        <f>SUM(J16:J55)</f>
        <v>-28764850.32</v>
      </c>
      <c r="K56" s="46">
        <f>SUM(K16:K55)</f>
        <v>-1782754</v>
      </c>
      <c r="L56" s="46">
        <f t="shared" ref="L56:N56" si="4">SUM(L16:L55)</f>
        <v>276675</v>
      </c>
      <c r="M56" s="46">
        <f t="shared" si="4"/>
        <v>-30270929.32</v>
      </c>
      <c r="N56" s="46">
        <f t="shared" si="4"/>
        <v>38745577.68</v>
      </c>
    </row>
    <row r="57" spans="1:14" x14ac:dyDescent="0.25">
      <c r="H57" s="47"/>
      <c r="N57" s="48">
        <f>N56+75000</f>
        <v>38820577.68</v>
      </c>
    </row>
    <row r="58" spans="1:14" x14ac:dyDescent="0.25">
      <c r="D58" s="2"/>
      <c r="J58" s="49" t="s">
        <v>60</v>
      </c>
      <c r="K58" s="50"/>
    </row>
    <row r="59" spans="1:14" x14ac:dyDescent="0.25">
      <c r="A59" s="42">
        <v>10</v>
      </c>
      <c r="B59" s="42"/>
      <c r="C59" s="43" t="s">
        <v>61</v>
      </c>
      <c r="D59" s="2"/>
      <c r="J59" s="50" t="s">
        <v>61</v>
      </c>
      <c r="K59" s="50"/>
      <c r="L59" s="51">
        <f>K42</f>
        <v>-170800</v>
      </c>
    </row>
    <row r="60" spans="1:14" x14ac:dyDescent="0.25">
      <c r="A60" s="42">
        <v>8</v>
      </c>
      <c r="B60" s="42"/>
      <c r="C60" s="43" t="s">
        <v>47</v>
      </c>
      <c r="J60" s="49" t="s">
        <v>62</v>
      </c>
      <c r="K60" s="50"/>
      <c r="L60" s="52"/>
    </row>
    <row r="61" spans="1:14" x14ac:dyDescent="0.25">
      <c r="J61" s="53" t="s">
        <v>63</v>
      </c>
      <c r="L61" s="54">
        <f>K56-L59-L60</f>
        <v>-1611954</v>
      </c>
    </row>
    <row r="63" spans="1:14" x14ac:dyDescent="0.25">
      <c r="A63" s="55" t="s">
        <v>64</v>
      </c>
    </row>
    <row r="65" spans="1:14" x14ac:dyDescent="0.25">
      <c r="A65" s="1">
        <v>1</v>
      </c>
      <c r="B65" s="125" t="s">
        <v>65</v>
      </c>
      <c r="C65" s="125"/>
      <c r="D65" s="125"/>
      <c r="E65" s="125"/>
      <c r="F65" s="125"/>
      <c r="G65" s="125"/>
      <c r="H65" s="125"/>
      <c r="I65" s="125"/>
      <c r="J65" s="125"/>
      <c r="K65" s="125"/>
      <c r="L65" s="125"/>
      <c r="M65" s="125"/>
      <c r="N65" s="125"/>
    </row>
    <row r="66" spans="1:14" x14ac:dyDescent="0.25">
      <c r="B66" s="125"/>
      <c r="C66" s="125"/>
      <c r="D66" s="125"/>
      <c r="E66" s="125"/>
      <c r="F66" s="125"/>
      <c r="G66" s="125"/>
      <c r="H66" s="125"/>
      <c r="I66" s="125"/>
      <c r="J66" s="125"/>
      <c r="K66" s="125"/>
      <c r="L66" s="125"/>
      <c r="M66" s="125"/>
      <c r="N66" s="125"/>
    </row>
    <row r="67" spans="1:14" ht="12.75" customHeight="1" x14ac:dyDescent="0.25"/>
    <row r="68" spans="1:14" x14ac:dyDescent="0.25">
      <c r="A68" s="1">
        <v>2</v>
      </c>
      <c r="B68" s="126" t="s">
        <v>66</v>
      </c>
      <c r="C68" s="126"/>
      <c r="D68" s="126"/>
      <c r="E68" s="126"/>
      <c r="F68" s="126"/>
      <c r="G68" s="126"/>
      <c r="H68" s="126"/>
      <c r="I68" s="126"/>
      <c r="J68" s="126"/>
      <c r="K68" s="126"/>
      <c r="L68" s="126"/>
      <c r="M68" s="126"/>
      <c r="N68" s="126"/>
    </row>
    <row r="69" spans="1:14" x14ac:dyDescent="0.25">
      <c r="B69" s="126"/>
      <c r="C69" s="126"/>
      <c r="D69" s="126"/>
      <c r="E69" s="126"/>
      <c r="F69" s="126"/>
      <c r="G69" s="126"/>
      <c r="H69" s="126"/>
      <c r="I69" s="126"/>
      <c r="J69" s="126"/>
      <c r="K69" s="126"/>
      <c r="L69" s="126"/>
      <c r="M69" s="126"/>
      <c r="N69" s="126"/>
    </row>
    <row r="71" spans="1:14" x14ac:dyDescent="0.25">
      <c r="A71" s="1">
        <v>3</v>
      </c>
      <c r="B71" s="120" t="s">
        <v>67</v>
      </c>
      <c r="C71" s="120"/>
      <c r="D71" s="120"/>
      <c r="E71" s="120"/>
      <c r="F71" s="120"/>
      <c r="G71" s="120"/>
      <c r="H71" s="120"/>
      <c r="I71" s="120"/>
      <c r="J71" s="120"/>
      <c r="K71" s="120"/>
      <c r="L71" s="120"/>
      <c r="M71" s="120"/>
      <c r="N71" s="120"/>
    </row>
    <row r="73" spans="1:14" x14ac:dyDescent="0.25">
      <c r="A73" s="1">
        <v>4</v>
      </c>
      <c r="B73" s="56" t="s">
        <v>68</v>
      </c>
    </row>
  </sheetData>
  <mergeCells count="6">
    <mergeCell ref="B71:N71"/>
    <mergeCell ref="A9:N9"/>
    <mergeCell ref="A10:N10"/>
    <mergeCell ref="E14:H14"/>
    <mergeCell ref="B65:N66"/>
    <mergeCell ref="B68:N69"/>
  </mergeCells>
  <printOptions horizontalCentered="1"/>
  <pageMargins left="0.35433070866141736" right="0.35433070866141736" top="0.35433070866141736" bottom="0.31496062992125984" header="0.51181102362204722" footer="0.51181102362204722"/>
  <pageSetup scale="5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78"/>
  <sheetViews>
    <sheetView showGridLines="0" topLeftCell="A13" zoomScaleNormal="100" workbookViewId="0">
      <selection activeCell="J16" sqref="J16"/>
    </sheetView>
  </sheetViews>
  <sheetFormatPr defaultRowHeight="13.2" x14ac:dyDescent="0.25"/>
  <cols>
    <col min="1" max="1" width="9.109375" style="57"/>
    <col min="2" max="2" width="40.33203125" style="58" bestFit="1" customWidth="1"/>
    <col min="3" max="3" width="12.33203125" style="58" bestFit="1" customWidth="1"/>
    <col min="4" max="4" width="10.109375" style="58" customWidth="1"/>
    <col min="5" max="5" width="12.33203125" style="58" customWidth="1"/>
    <col min="6" max="7" width="15.6640625" style="58" customWidth="1"/>
    <col min="8" max="8" width="12.6640625" style="58" customWidth="1"/>
    <col min="9" max="9" width="12.88671875" style="58" customWidth="1"/>
    <col min="10" max="10" width="14.44140625" style="58" customWidth="1"/>
    <col min="11" max="255" width="9.109375" style="58"/>
    <col min="256" max="256" width="2.6640625" style="58" customWidth="1"/>
    <col min="257" max="257" width="9.109375" style="58"/>
    <col min="258" max="258" width="40.33203125" style="58" bestFit="1" customWidth="1"/>
    <col min="259" max="259" width="10" style="58" customWidth="1"/>
    <col min="260" max="260" width="10.109375" style="58" customWidth="1"/>
    <col min="261" max="261" width="12.33203125" style="58" customWidth="1"/>
    <col min="262" max="262" width="15.6640625" style="58" customWidth="1"/>
    <col min="263" max="263" width="12.88671875" style="58" customWidth="1"/>
    <col min="264" max="264" width="12.6640625" style="58" customWidth="1"/>
    <col min="265" max="265" width="12.88671875" style="58" customWidth="1"/>
    <col min="266" max="266" width="14.44140625" style="58" customWidth="1"/>
    <col min="267" max="511" width="9.109375" style="58"/>
    <col min="512" max="512" width="2.6640625" style="58" customWidth="1"/>
    <col min="513" max="513" width="9.109375" style="58"/>
    <col min="514" max="514" width="40.33203125" style="58" bestFit="1" customWidth="1"/>
    <col min="515" max="515" width="10" style="58" customWidth="1"/>
    <col min="516" max="516" width="10.109375" style="58" customWidth="1"/>
    <col min="517" max="517" width="12.33203125" style="58" customWidth="1"/>
    <col min="518" max="518" width="15.6640625" style="58" customWidth="1"/>
    <col min="519" max="519" width="12.88671875" style="58" customWidth="1"/>
    <col min="520" max="520" width="12.6640625" style="58" customWidth="1"/>
    <col min="521" max="521" width="12.88671875" style="58" customWidth="1"/>
    <col min="522" max="522" width="14.44140625" style="58" customWidth="1"/>
    <col min="523" max="767" width="9.109375" style="58"/>
    <col min="768" max="768" width="2.6640625" style="58" customWidth="1"/>
    <col min="769" max="769" width="9.109375" style="58"/>
    <col min="770" max="770" width="40.33203125" style="58" bestFit="1" customWidth="1"/>
    <col min="771" max="771" width="10" style="58" customWidth="1"/>
    <col min="772" max="772" width="10.109375" style="58" customWidth="1"/>
    <col min="773" max="773" width="12.33203125" style="58" customWidth="1"/>
    <col min="774" max="774" width="15.6640625" style="58" customWidth="1"/>
    <col min="775" max="775" width="12.88671875" style="58" customWidth="1"/>
    <col min="776" max="776" width="12.6640625" style="58" customWidth="1"/>
    <col min="777" max="777" width="12.88671875" style="58" customWidth="1"/>
    <col min="778" max="778" width="14.44140625" style="58" customWidth="1"/>
    <col min="779" max="1023" width="9.109375" style="58"/>
    <col min="1024" max="1024" width="2.6640625" style="58" customWidth="1"/>
    <col min="1025" max="1025" width="9.109375" style="58"/>
    <col min="1026" max="1026" width="40.33203125" style="58" bestFit="1" customWidth="1"/>
    <col min="1027" max="1027" width="10" style="58" customWidth="1"/>
    <col min="1028" max="1028" width="10.109375" style="58" customWidth="1"/>
    <col min="1029" max="1029" width="12.33203125" style="58" customWidth="1"/>
    <col min="1030" max="1030" width="15.6640625" style="58" customWidth="1"/>
    <col min="1031" max="1031" width="12.88671875" style="58" customWidth="1"/>
    <col min="1032" max="1032" width="12.6640625" style="58" customWidth="1"/>
    <col min="1033" max="1033" width="12.88671875" style="58" customWidth="1"/>
    <col min="1034" max="1034" width="14.44140625" style="58" customWidth="1"/>
    <col min="1035" max="1279" width="9.109375" style="58"/>
    <col min="1280" max="1280" width="2.6640625" style="58" customWidth="1"/>
    <col min="1281" max="1281" width="9.109375" style="58"/>
    <col min="1282" max="1282" width="40.33203125" style="58" bestFit="1" customWidth="1"/>
    <col min="1283" max="1283" width="10" style="58" customWidth="1"/>
    <col min="1284" max="1284" width="10.109375" style="58" customWidth="1"/>
    <col min="1285" max="1285" width="12.33203125" style="58" customWidth="1"/>
    <col min="1286" max="1286" width="15.6640625" style="58" customWidth="1"/>
    <col min="1287" max="1287" width="12.88671875" style="58" customWidth="1"/>
    <col min="1288" max="1288" width="12.6640625" style="58" customWidth="1"/>
    <col min="1289" max="1289" width="12.88671875" style="58" customWidth="1"/>
    <col min="1290" max="1290" width="14.44140625" style="58" customWidth="1"/>
    <col min="1291" max="1535" width="9.109375" style="58"/>
    <col min="1536" max="1536" width="2.6640625" style="58" customWidth="1"/>
    <col min="1537" max="1537" width="9.109375" style="58"/>
    <col min="1538" max="1538" width="40.33203125" style="58" bestFit="1" customWidth="1"/>
    <col min="1539" max="1539" width="10" style="58" customWidth="1"/>
    <col min="1540" max="1540" width="10.109375" style="58" customWidth="1"/>
    <col min="1541" max="1541" width="12.33203125" style="58" customWidth="1"/>
    <col min="1542" max="1542" width="15.6640625" style="58" customWidth="1"/>
    <col min="1543" max="1543" width="12.88671875" style="58" customWidth="1"/>
    <col min="1544" max="1544" width="12.6640625" style="58" customWidth="1"/>
    <col min="1545" max="1545" width="12.88671875" style="58" customWidth="1"/>
    <col min="1546" max="1546" width="14.44140625" style="58" customWidth="1"/>
    <col min="1547" max="1791" width="9.109375" style="58"/>
    <col min="1792" max="1792" width="2.6640625" style="58" customWidth="1"/>
    <col min="1793" max="1793" width="9.109375" style="58"/>
    <col min="1794" max="1794" width="40.33203125" style="58" bestFit="1" customWidth="1"/>
    <col min="1795" max="1795" width="10" style="58" customWidth="1"/>
    <col min="1796" max="1796" width="10.109375" style="58" customWidth="1"/>
    <col min="1797" max="1797" width="12.33203125" style="58" customWidth="1"/>
    <col min="1798" max="1798" width="15.6640625" style="58" customWidth="1"/>
    <col min="1799" max="1799" width="12.88671875" style="58" customWidth="1"/>
    <col min="1800" max="1800" width="12.6640625" style="58" customWidth="1"/>
    <col min="1801" max="1801" width="12.88671875" style="58" customWidth="1"/>
    <col min="1802" max="1802" width="14.44140625" style="58" customWidth="1"/>
    <col min="1803" max="2047" width="9.109375" style="58"/>
    <col min="2048" max="2048" width="2.6640625" style="58" customWidth="1"/>
    <col min="2049" max="2049" width="9.109375" style="58"/>
    <col min="2050" max="2050" width="40.33203125" style="58" bestFit="1" customWidth="1"/>
    <col min="2051" max="2051" width="10" style="58" customWidth="1"/>
    <col min="2052" max="2052" width="10.109375" style="58" customWidth="1"/>
    <col min="2053" max="2053" width="12.33203125" style="58" customWidth="1"/>
    <col min="2054" max="2054" width="15.6640625" style="58" customWidth="1"/>
    <col min="2055" max="2055" width="12.88671875" style="58" customWidth="1"/>
    <col min="2056" max="2056" width="12.6640625" style="58" customWidth="1"/>
    <col min="2057" max="2057" width="12.88671875" style="58" customWidth="1"/>
    <col min="2058" max="2058" width="14.44140625" style="58" customWidth="1"/>
    <col min="2059" max="2303" width="9.109375" style="58"/>
    <col min="2304" max="2304" width="2.6640625" style="58" customWidth="1"/>
    <col min="2305" max="2305" width="9.109375" style="58"/>
    <col min="2306" max="2306" width="40.33203125" style="58" bestFit="1" customWidth="1"/>
    <col min="2307" max="2307" width="10" style="58" customWidth="1"/>
    <col min="2308" max="2308" width="10.109375" style="58" customWidth="1"/>
    <col min="2309" max="2309" width="12.33203125" style="58" customWidth="1"/>
    <col min="2310" max="2310" width="15.6640625" style="58" customWidth="1"/>
    <col min="2311" max="2311" width="12.88671875" style="58" customWidth="1"/>
    <col min="2312" max="2312" width="12.6640625" style="58" customWidth="1"/>
    <col min="2313" max="2313" width="12.88671875" style="58" customWidth="1"/>
    <col min="2314" max="2314" width="14.44140625" style="58" customWidth="1"/>
    <col min="2315" max="2559" width="9.109375" style="58"/>
    <col min="2560" max="2560" width="2.6640625" style="58" customWidth="1"/>
    <col min="2561" max="2561" width="9.109375" style="58"/>
    <col min="2562" max="2562" width="40.33203125" style="58" bestFit="1" customWidth="1"/>
    <col min="2563" max="2563" width="10" style="58" customWidth="1"/>
    <col min="2564" max="2564" width="10.109375" style="58" customWidth="1"/>
    <col min="2565" max="2565" width="12.33203125" style="58" customWidth="1"/>
    <col min="2566" max="2566" width="15.6640625" style="58" customWidth="1"/>
    <col min="2567" max="2567" width="12.88671875" style="58" customWidth="1"/>
    <col min="2568" max="2568" width="12.6640625" style="58" customWidth="1"/>
    <col min="2569" max="2569" width="12.88671875" style="58" customWidth="1"/>
    <col min="2570" max="2570" width="14.44140625" style="58" customWidth="1"/>
    <col min="2571" max="2815" width="9.109375" style="58"/>
    <col min="2816" max="2816" width="2.6640625" style="58" customWidth="1"/>
    <col min="2817" max="2817" width="9.109375" style="58"/>
    <col min="2818" max="2818" width="40.33203125" style="58" bestFit="1" customWidth="1"/>
    <col min="2819" max="2819" width="10" style="58" customWidth="1"/>
    <col min="2820" max="2820" width="10.109375" style="58" customWidth="1"/>
    <col min="2821" max="2821" width="12.33203125" style="58" customWidth="1"/>
    <col min="2822" max="2822" width="15.6640625" style="58" customWidth="1"/>
    <col min="2823" max="2823" width="12.88671875" style="58" customWidth="1"/>
    <col min="2824" max="2824" width="12.6640625" style="58" customWidth="1"/>
    <col min="2825" max="2825" width="12.88671875" style="58" customWidth="1"/>
    <col min="2826" max="2826" width="14.44140625" style="58" customWidth="1"/>
    <col min="2827" max="3071" width="9.109375" style="58"/>
    <col min="3072" max="3072" width="2.6640625" style="58" customWidth="1"/>
    <col min="3073" max="3073" width="9.109375" style="58"/>
    <col min="3074" max="3074" width="40.33203125" style="58" bestFit="1" customWidth="1"/>
    <col min="3075" max="3075" width="10" style="58" customWidth="1"/>
    <col min="3076" max="3076" width="10.109375" style="58" customWidth="1"/>
    <col min="3077" max="3077" width="12.33203125" style="58" customWidth="1"/>
    <col min="3078" max="3078" width="15.6640625" style="58" customWidth="1"/>
    <col min="3079" max="3079" width="12.88671875" style="58" customWidth="1"/>
    <col min="3080" max="3080" width="12.6640625" style="58" customWidth="1"/>
    <col min="3081" max="3081" width="12.88671875" style="58" customWidth="1"/>
    <col min="3082" max="3082" width="14.44140625" style="58" customWidth="1"/>
    <col min="3083" max="3327" width="9.109375" style="58"/>
    <col min="3328" max="3328" width="2.6640625" style="58" customWidth="1"/>
    <col min="3329" max="3329" width="9.109375" style="58"/>
    <col min="3330" max="3330" width="40.33203125" style="58" bestFit="1" customWidth="1"/>
    <col min="3331" max="3331" width="10" style="58" customWidth="1"/>
    <col min="3332" max="3332" width="10.109375" style="58" customWidth="1"/>
    <col min="3333" max="3333" width="12.33203125" style="58" customWidth="1"/>
    <col min="3334" max="3334" width="15.6640625" style="58" customWidth="1"/>
    <col min="3335" max="3335" width="12.88671875" style="58" customWidth="1"/>
    <col min="3336" max="3336" width="12.6640625" style="58" customWidth="1"/>
    <col min="3337" max="3337" width="12.88671875" style="58" customWidth="1"/>
    <col min="3338" max="3338" width="14.44140625" style="58" customWidth="1"/>
    <col min="3339" max="3583" width="9.109375" style="58"/>
    <col min="3584" max="3584" width="2.6640625" style="58" customWidth="1"/>
    <col min="3585" max="3585" width="9.109375" style="58"/>
    <col min="3586" max="3586" width="40.33203125" style="58" bestFit="1" customWidth="1"/>
    <col min="3587" max="3587" width="10" style="58" customWidth="1"/>
    <col min="3588" max="3588" width="10.109375" style="58" customWidth="1"/>
    <col min="3589" max="3589" width="12.33203125" style="58" customWidth="1"/>
    <col min="3590" max="3590" width="15.6640625" style="58" customWidth="1"/>
    <col min="3591" max="3591" width="12.88671875" style="58" customWidth="1"/>
    <col min="3592" max="3592" width="12.6640625" style="58" customWidth="1"/>
    <col min="3593" max="3593" width="12.88671875" style="58" customWidth="1"/>
    <col min="3594" max="3594" width="14.44140625" style="58" customWidth="1"/>
    <col min="3595" max="3839" width="9.109375" style="58"/>
    <col min="3840" max="3840" width="2.6640625" style="58" customWidth="1"/>
    <col min="3841" max="3841" width="9.109375" style="58"/>
    <col min="3842" max="3842" width="40.33203125" style="58" bestFit="1" customWidth="1"/>
    <col min="3843" max="3843" width="10" style="58" customWidth="1"/>
    <col min="3844" max="3844" width="10.109375" style="58" customWidth="1"/>
    <col min="3845" max="3845" width="12.33203125" style="58" customWidth="1"/>
    <col min="3846" max="3846" width="15.6640625" style="58" customWidth="1"/>
    <col min="3847" max="3847" width="12.88671875" style="58" customWidth="1"/>
    <col min="3848" max="3848" width="12.6640625" style="58" customWidth="1"/>
    <col min="3849" max="3849" width="12.88671875" style="58" customWidth="1"/>
    <col min="3850" max="3850" width="14.44140625" style="58" customWidth="1"/>
    <col min="3851" max="4095" width="9.109375" style="58"/>
    <col min="4096" max="4096" width="2.6640625" style="58" customWidth="1"/>
    <col min="4097" max="4097" width="9.109375" style="58"/>
    <col min="4098" max="4098" width="40.33203125" style="58" bestFit="1" customWidth="1"/>
    <col min="4099" max="4099" width="10" style="58" customWidth="1"/>
    <col min="4100" max="4100" width="10.109375" style="58" customWidth="1"/>
    <col min="4101" max="4101" width="12.33203125" style="58" customWidth="1"/>
    <col min="4102" max="4102" width="15.6640625" style="58" customWidth="1"/>
    <col min="4103" max="4103" width="12.88671875" style="58" customWidth="1"/>
    <col min="4104" max="4104" width="12.6640625" style="58" customWidth="1"/>
    <col min="4105" max="4105" width="12.88671875" style="58" customWidth="1"/>
    <col min="4106" max="4106" width="14.44140625" style="58" customWidth="1"/>
    <col min="4107" max="4351" width="9.109375" style="58"/>
    <col min="4352" max="4352" width="2.6640625" style="58" customWidth="1"/>
    <col min="4353" max="4353" width="9.109375" style="58"/>
    <col min="4354" max="4354" width="40.33203125" style="58" bestFit="1" customWidth="1"/>
    <col min="4355" max="4355" width="10" style="58" customWidth="1"/>
    <col min="4356" max="4356" width="10.109375" style="58" customWidth="1"/>
    <col min="4357" max="4357" width="12.33203125" style="58" customWidth="1"/>
    <col min="4358" max="4358" width="15.6640625" style="58" customWidth="1"/>
    <col min="4359" max="4359" width="12.88671875" style="58" customWidth="1"/>
    <col min="4360" max="4360" width="12.6640625" style="58" customWidth="1"/>
    <col min="4361" max="4361" width="12.88671875" style="58" customWidth="1"/>
    <col min="4362" max="4362" width="14.44140625" style="58" customWidth="1"/>
    <col min="4363" max="4607" width="9.109375" style="58"/>
    <col min="4608" max="4608" width="2.6640625" style="58" customWidth="1"/>
    <col min="4609" max="4609" width="9.109375" style="58"/>
    <col min="4610" max="4610" width="40.33203125" style="58" bestFit="1" customWidth="1"/>
    <col min="4611" max="4611" width="10" style="58" customWidth="1"/>
    <col min="4612" max="4612" width="10.109375" style="58" customWidth="1"/>
    <col min="4613" max="4613" width="12.33203125" style="58" customWidth="1"/>
    <col min="4614" max="4614" width="15.6640625" style="58" customWidth="1"/>
    <col min="4615" max="4615" width="12.88671875" style="58" customWidth="1"/>
    <col min="4616" max="4616" width="12.6640625" style="58" customWidth="1"/>
    <col min="4617" max="4617" width="12.88671875" style="58" customWidth="1"/>
    <col min="4618" max="4618" width="14.44140625" style="58" customWidth="1"/>
    <col min="4619" max="4863" width="9.109375" style="58"/>
    <col min="4864" max="4864" width="2.6640625" style="58" customWidth="1"/>
    <col min="4865" max="4865" width="9.109375" style="58"/>
    <col min="4866" max="4866" width="40.33203125" style="58" bestFit="1" customWidth="1"/>
    <col min="4867" max="4867" width="10" style="58" customWidth="1"/>
    <col min="4868" max="4868" width="10.109375" style="58" customWidth="1"/>
    <col min="4869" max="4869" width="12.33203125" style="58" customWidth="1"/>
    <col min="4870" max="4870" width="15.6640625" style="58" customWidth="1"/>
    <col min="4871" max="4871" width="12.88671875" style="58" customWidth="1"/>
    <col min="4872" max="4872" width="12.6640625" style="58" customWidth="1"/>
    <col min="4873" max="4873" width="12.88671875" style="58" customWidth="1"/>
    <col min="4874" max="4874" width="14.44140625" style="58" customWidth="1"/>
    <col min="4875" max="5119" width="9.109375" style="58"/>
    <col min="5120" max="5120" width="2.6640625" style="58" customWidth="1"/>
    <col min="5121" max="5121" width="9.109375" style="58"/>
    <col min="5122" max="5122" width="40.33203125" style="58" bestFit="1" customWidth="1"/>
    <col min="5123" max="5123" width="10" style="58" customWidth="1"/>
    <col min="5124" max="5124" width="10.109375" style="58" customWidth="1"/>
    <col min="5125" max="5125" width="12.33203125" style="58" customWidth="1"/>
    <col min="5126" max="5126" width="15.6640625" style="58" customWidth="1"/>
    <col min="5127" max="5127" width="12.88671875" style="58" customWidth="1"/>
    <col min="5128" max="5128" width="12.6640625" style="58" customWidth="1"/>
    <col min="5129" max="5129" width="12.88671875" style="58" customWidth="1"/>
    <col min="5130" max="5130" width="14.44140625" style="58" customWidth="1"/>
    <col min="5131" max="5375" width="9.109375" style="58"/>
    <col min="5376" max="5376" width="2.6640625" style="58" customWidth="1"/>
    <col min="5377" max="5377" width="9.109375" style="58"/>
    <col min="5378" max="5378" width="40.33203125" style="58" bestFit="1" customWidth="1"/>
    <col min="5379" max="5379" width="10" style="58" customWidth="1"/>
    <col min="5380" max="5380" width="10.109375" style="58" customWidth="1"/>
    <col min="5381" max="5381" width="12.33203125" style="58" customWidth="1"/>
    <col min="5382" max="5382" width="15.6640625" style="58" customWidth="1"/>
    <col min="5383" max="5383" width="12.88671875" style="58" customWidth="1"/>
    <col min="5384" max="5384" width="12.6640625" style="58" customWidth="1"/>
    <col min="5385" max="5385" width="12.88671875" style="58" customWidth="1"/>
    <col min="5386" max="5386" width="14.44140625" style="58" customWidth="1"/>
    <col min="5387" max="5631" width="9.109375" style="58"/>
    <col min="5632" max="5632" width="2.6640625" style="58" customWidth="1"/>
    <col min="5633" max="5633" width="9.109375" style="58"/>
    <col min="5634" max="5634" width="40.33203125" style="58" bestFit="1" customWidth="1"/>
    <col min="5635" max="5635" width="10" style="58" customWidth="1"/>
    <col min="5636" max="5636" width="10.109375" style="58" customWidth="1"/>
    <col min="5637" max="5637" width="12.33203125" style="58" customWidth="1"/>
    <col min="5638" max="5638" width="15.6640625" style="58" customWidth="1"/>
    <col min="5639" max="5639" width="12.88671875" style="58" customWidth="1"/>
    <col min="5640" max="5640" width="12.6640625" style="58" customWidth="1"/>
    <col min="5641" max="5641" width="12.88671875" style="58" customWidth="1"/>
    <col min="5642" max="5642" width="14.44140625" style="58" customWidth="1"/>
    <col min="5643" max="5887" width="9.109375" style="58"/>
    <col min="5888" max="5888" width="2.6640625" style="58" customWidth="1"/>
    <col min="5889" max="5889" width="9.109375" style="58"/>
    <col min="5890" max="5890" width="40.33203125" style="58" bestFit="1" customWidth="1"/>
    <col min="5891" max="5891" width="10" style="58" customWidth="1"/>
    <col min="5892" max="5892" width="10.109375" style="58" customWidth="1"/>
    <col min="5893" max="5893" width="12.33203125" style="58" customWidth="1"/>
    <col min="5894" max="5894" width="15.6640625" style="58" customWidth="1"/>
    <col min="5895" max="5895" width="12.88671875" style="58" customWidth="1"/>
    <col min="5896" max="5896" width="12.6640625" style="58" customWidth="1"/>
    <col min="5897" max="5897" width="12.88671875" style="58" customWidth="1"/>
    <col min="5898" max="5898" width="14.44140625" style="58" customWidth="1"/>
    <col min="5899" max="6143" width="9.109375" style="58"/>
    <col min="6144" max="6144" width="2.6640625" style="58" customWidth="1"/>
    <col min="6145" max="6145" width="9.109375" style="58"/>
    <col min="6146" max="6146" width="40.33203125" style="58" bestFit="1" customWidth="1"/>
    <col min="6147" max="6147" width="10" style="58" customWidth="1"/>
    <col min="6148" max="6148" width="10.109375" style="58" customWidth="1"/>
    <col min="6149" max="6149" width="12.33203125" style="58" customWidth="1"/>
    <col min="6150" max="6150" width="15.6640625" style="58" customWidth="1"/>
    <col min="6151" max="6151" width="12.88671875" style="58" customWidth="1"/>
    <col min="6152" max="6152" width="12.6640625" style="58" customWidth="1"/>
    <col min="6153" max="6153" width="12.88671875" style="58" customWidth="1"/>
    <col min="6154" max="6154" width="14.44140625" style="58" customWidth="1"/>
    <col min="6155" max="6399" width="9.109375" style="58"/>
    <col min="6400" max="6400" width="2.6640625" style="58" customWidth="1"/>
    <col min="6401" max="6401" width="9.109375" style="58"/>
    <col min="6402" max="6402" width="40.33203125" style="58" bestFit="1" customWidth="1"/>
    <col min="6403" max="6403" width="10" style="58" customWidth="1"/>
    <col min="6404" max="6404" width="10.109375" style="58" customWidth="1"/>
    <col min="6405" max="6405" width="12.33203125" style="58" customWidth="1"/>
    <col min="6406" max="6406" width="15.6640625" style="58" customWidth="1"/>
    <col min="6407" max="6407" width="12.88671875" style="58" customWidth="1"/>
    <col min="6408" max="6408" width="12.6640625" style="58" customWidth="1"/>
    <col min="6409" max="6409" width="12.88671875" style="58" customWidth="1"/>
    <col min="6410" max="6410" width="14.44140625" style="58" customWidth="1"/>
    <col min="6411" max="6655" width="9.109375" style="58"/>
    <col min="6656" max="6656" width="2.6640625" style="58" customWidth="1"/>
    <col min="6657" max="6657" width="9.109375" style="58"/>
    <col min="6658" max="6658" width="40.33203125" style="58" bestFit="1" customWidth="1"/>
    <col min="6659" max="6659" width="10" style="58" customWidth="1"/>
    <col min="6660" max="6660" width="10.109375" style="58" customWidth="1"/>
    <col min="6661" max="6661" width="12.33203125" style="58" customWidth="1"/>
    <col min="6662" max="6662" width="15.6640625" style="58" customWidth="1"/>
    <col min="6663" max="6663" width="12.88671875" style="58" customWidth="1"/>
    <col min="6664" max="6664" width="12.6640625" style="58" customWidth="1"/>
    <col min="6665" max="6665" width="12.88671875" style="58" customWidth="1"/>
    <col min="6666" max="6666" width="14.44140625" style="58" customWidth="1"/>
    <col min="6667" max="6911" width="9.109375" style="58"/>
    <col min="6912" max="6912" width="2.6640625" style="58" customWidth="1"/>
    <col min="6913" max="6913" width="9.109375" style="58"/>
    <col min="6914" max="6914" width="40.33203125" style="58" bestFit="1" customWidth="1"/>
    <col min="6915" max="6915" width="10" style="58" customWidth="1"/>
    <col min="6916" max="6916" width="10.109375" style="58" customWidth="1"/>
    <col min="6917" max="6917" width="12.33203125" style="58" customWidth="1"/>
    <col min="6918" max="6918" width="15.6640625" style="58" customWidth="1"/>
    <col min="6919" max="6919" width="12.88671875" style="58" customWidth="1"/>
    <col min="6920" max="6920" width="12.6640625" style="58" customWidth="1"/>
    <col min="6921" max="6921" width="12.88671875" style="58" customWidth="1"/>
    <col min="6922" max="6922" width="14.44140625" style="58" customWidth="1"/>
    <col min="6923" max="7167" width="9.109375" style="58"/>
    <col min="7168" max="7168" width="2.6640625" style="58" customWidth="1"/>
    <col min="7169" max="7169" width="9.109375" style="58"/>
    <col min="7170" max="7170" width="40.33203125" style="58" bestFit="1" customWidth="1"/>
    <col min="7171" max="7171" width="10" style="58" customWidth="1"/>
    <col min="7172" max="7172" width="10.109375" style="58" customWidth="1"/>
    <col min="7173" max="7173" width="12.33203125" style="58" customWidth="1"/>
    <col min="7174" max="7174" width="15.6640625" style="58" customWidth="1"/>
    <col min="7175" max="7175" width="12.88671875" style="58" customWidth="1"/>
    <col min="7176" max="7176" width="12.6640625" style="58" customWidth="1"/>
    <col min="7177" max="7177" width="12.88671875" style="58" customWidth="1"/>
    <col min="7178" max="7178" width="14.44140625" style="58" customWidth="1"/>
    <col min="7179" max="7423" width="9.109375" style="58"/>
    <col min="7424" max="7424" width="2.6640625" style="58" customWidth="1"/>
    <col min="7425" max="7425" width="9.109375" style="58"/>
    <col min="7426" max="7426" width="40.33203125" style="58" bestFit="1" customWidth="1"/>
    <col min="7427" max="7427" width="10" style="58" customWidth="1"/>
    <col min="7428" max="7428" width="10.109375" style="58" customWidth="1"/>
    <col min="7429" max="7429" width="12.33203125" style="58" customWidth="1"/>
    <col min="7430" max="7430" width="15.6640625" style="58" customWidth="1"/>
    <col min="7431" max="7431" width="12.88671875" style="58" customWidth="1"/>
    <col min="7432" max="7432" width="12.6640625" style="58" customWidth="1"/>
    <col min="7433" max="7433" width="12.88671875" style="58" customWidth="1"/>
    <col min="7434" max="7434" width="14.44140625" style="58" customWidth="1"/>
    <col min="7435" max="7679" width="9.109375" style="58"/>
    <col min="7680" max="7680" width="2.6640625" style="58" customWidth="1"/>
    <col min="7681" max="7681" width="9.109375" style="58"/>
    <col min="7682" max="7682" width="40.33203125" style="58" bestFit="1" customWidth="1"/>
    <col min="7683" max="7683" width="10" style="58" customWidth="1"/>
    <col min="7684" max="7684" width="10.109375" style="58" customWidth="1"/>
    <col min="7685" max="7685" width="12.33203125" style="58" customWidth="1"/>
    <col min="7686" max="7686" width="15.6640625" style="58" customWidth="1"/>
    <col min="7687" max="7687" width="12.88671875" style="58" customWidth="1"/>
    <col min="7688" max="7688" width="12.6640625" style="58" customWidth="1"/>
    <col min="7689" max="7689" width="12.88671875" style="58" customWidth="1"/>
    <col min="7690" max="7690" width="14.44140625" style="58" customWidth="1"/>
    <col min="7691" max="7935" width="9.109375" style="58"/>
    <col min="7936" max="7936" width="2.6640625" style="58" customWidth="1"/>
    <col min="7937" max="7937" width="9.109375" style="58"/>
    <col min="7938" max="7938" width="40.33203125" style="58" bestFit="1" customWidth="1"/>
    <col min="7939" max="7939" width="10" style="58" customWidth="1"/>
    <col min="7940" max="7940" width="10.109375" style="58" customWidth="1"/>
    <col min="7941" max="7941" width="12.33203125" style="58" customWidth="1"/>
    <col min="7942" max="7942" width="15.6640625" style="58" customWidth="1"/>
    <col min="7943" max="7943" width="12.88671875" style="58" customWidth="1"/>
    <col min="7944" max="7944" width="12.6640625" style="58" customWidth="1"/>
    <col min="7945" max="7945" width="12.88671875" style="58" customWidth="1"/>
    <col min="7946" max="7946" width="14.44140625" style="58" customWidth="1"/>
    <col min="7947" max="8191" width="9.109375" style="58"/>
    <col min="8192" max="8192" width="2.6640625" style="58" customWidth="1"/>
    <col min="8193" max="8193" width="9.109375" style="58"/>
    <col min="8194" max="8194" width="40.33203125" style="58" bestFit="1" customWidth="1"/>
    <col min="8195" max="8195" width="10" style="58" customWidth="1"/>
    <col min="8196" max="8196" width="10.109375" style="58" customWidth="1"/>
    <col min="8197" max="8197" width="12.33203125" style="58" customWidth="1"/>
    <col min="8198" max="8198" width="15.6640625" style="58" customWidth="1"/>
    <col min="8199" max="8199" width="12.88671875" style="58" customWidth="1"/>
    <col min="8200" max="8200" width="12.6640625" style="58" customWidth="1"/>
    <col min="8201" max="8201" width="12.88671875" style="58" customWidth="1"/>
    <col min="8202" max="8202" width="14.44140625" style="58" customWidth="1"/>
    <col min="8203" max="8447" width="9.109375" style="58"/>
    <col min="8448" max="8448" width="2.6640625" style="58" customWidth="1"/>
    <col min="8449" max="8449" width="9.109375" style="58"/>
    <col min="8450" max="8450" width="40.33203125" style="58" bestFit="1" customWidth="1"/>
    <col min="8451" max="8451" width="10" style="58" customWidth="1"/>
    <col min="8452" max="8452" width="10.109375" style="58" customWidth="1"/>
    <col min="8453" max="8453" width="12.33203125" style="58" customWidth="1"/>
    <col min="8454" max="8454" width="15.6640625" style="58" customWidth="1"/>
    <col min="8455" max="8455" width="12.88671875" style="58" customWidth="1"/>
    <col min="8456" max="8456" width="12.6640625" style="58" customWidth="1"/>
    <col min="8457" max="8457" width="12.88671875" style="58" customWidth="1"/>
    <col min="8458" max="8458" width="14.44140625" style="58" customWidth="1"/>
    <col min="8459" max="8703" width="9.109375" style="58"/>
    <col min="8704" max="8704" width="2.6640625" style="58" customWidth="1"/>
    <col min="8705" max="8705" width="9.109375" style="58"/>
    <col min="8706" max="8706" width="40.33203125" style="58" bestFit="1" customWidth="1"/>
    <col min="8707" max="8707" width="10" style="58" customWidth="1"/>
    <col min="8708" max="8708" width="10.109375" style="58" customWidth="1"/>
    <col min="8709" max="8709" width="12.33203125" style="58" customWidth="1"/>
    <col min="8710" max="8710" width="15.6640625" style="58" customWidth="1"/>
    <col min="8711" max="8711" width="12.88671875" style="58" customWidth="1"/>
    <col min="8712" max="8712" width="12.6640625" style="58" customWidth="1"/>
    <col min="8713" max="8713" width="12.88671875" style="58" customWidth="1"/>
    <col min="8714" max="8714" width="14.44140625" style="58" customWidth="1"/>
    <col min="8715" max="8959" width="9.109375" style="58"/>
    <col min="8960" max="8960" width="2.6640625" style="58" customWidth="1"/>
    <col min="8961" max="8961" width="9.109375" style="58"/>
    <col min="8962" max="8962" width="40.33203125" style="58" bestFit="1" customWidth="1"/>
    <col min="8963" max="8963" width="10" style="58" customWidth="1"/>
    <col min="8964" max="8964" width="10.109375" style="58" customWidth="1"/>
    <col min="8965" max="8965" width="12.33203125" style="58" customWidth="1"/>
    <col min="8966" max="8966" width="15.6640625" style="58" customWidth="1"/>
    <col min="8967" max="8967" width="12.88671875" style="58" customWidth="1"/>
    <col min="8968" max="8968" width="12.6640625" style="58" customWidth="1"/>
    <col min="8969" max="8969" width="12.88671875" style="58" customWidth="1"/>
    <col min="8970" max="8970" width="14.44140625" style="58" customWidth="1"/>
    <col min="8971" max="9215" width="9.109375" style="58"/>
    <col min="9216" max="9216" width="2.6640625" style="58" customWidth="1"/>
    <col min="9217" max="9217" width="9.109375" style="58"/>
    <col min="9218" max="9218" width="40.33203125" style="58" bestFit="1" customWidth="1"/>
    <col min="9219" max="9219" width="10" style="58" customWidth="1"/>
    <col min="9220" max="9220" width="10.109375" style="58" customWidth="1"/>
    <col min="9221" max="9221" width="12.33203125" style="58" customWidth="1"/>
    <col min="9222" max="9222" width="15.6640625" style="58" customWidth="1"/>
    <col min="9223" max="9223" width="12.88671875" style="58" customWidth="1"/>
    <col min="9224" max="9224" width="12.6640625" style="58" customWidth="1"/>
    <col min="9225" max="9225" width="12.88671875" style="58" customWidth="1"/>
    <col min="9226" max="9226" width="14.44140625" style="58" customWidth="1"/>
    <col min="9227" max="9471" width="9.109375" style="58"/>
    <col min="9472" max="9472" width="2.6640625" style="58" customWidth="1"/>
    <col min="9473" max="9473" width="9.109375" style="58"/>
    <col min="9474" max="9474" width="40.33203125" style="58" bestFit="1" customWidth="1"/>
    <col min="9475" max="9475" width="10" style="58" customWidth="1"/>
    <col min="9476" max="9476" width="10.109375" style="58" customWidth="1"/>
    <col min="9477" max="9477" width="12.33203125" style="58" customWidth="1"/>
    <col min="9478" max="9478" width="15.6640625" style="58" customWidth="1"/>
    <col min="9479" max="9479" width="12.88671875" style="58" customWidth="1"/>
    <col min="9480" max="9480" width="12.6640625" style="58" customWidth="1"/>
    <col min="9481" max="9481" width="12.88671875" style="58" customWidth="1"/>
    <col min="9482" max="9482" width="14.44140625" style="58" customWidth="1"/>
    <col min="9483" max="9727" width="9.109375" style="58"/>
    <col min="9728" max="9728" width="2.6640625" style="58" customWidth="1"/>
    <col min="9729" max="9729" width="9.109375" style="58"/>
    <col min="9730" max="9730" width="40.33203125" style="58" bestFit="1" customWidth="1"/>
    <col min="9731" max="9731" width="10" style="58" customWidth="1"/>
    <col min="9732" max="9732" width="10.109375" style="58" customWidth="1"/>
    <col min="9733" max="9733" width="12.33203125" style="58" customWidth="1"/>
    <col min="9734" max="9734" width="15.6640625" style="58" customWidth="1"/>
    <col min="9735" max="9735" width="12.88671875" style="58" customWidth="1"/>
    <col min="9736" max="9736" width="12.6640625" style="58" customWidth="1"/>
    <col min="9737" max="9737" width="12.88671875" style="58" customWidth="1"/>
    <col min="9738" max="9738" width="14.44140625" style="58" customWidth="1"/>
    <col min="9739" max="9983" width="9.109375" style="58"/>
    <col min="9984" max="9984" width="2.6640625" style="58" customWidth="1"/>
    <col min="9985" max="9985" width="9.109375" style="58"/>
    <col min="9986" max="9986" width="40.33203125" style="58" bestFit="1" customWidth="1"/>
    <col min="9987" max="9987" width="10" style="58" customWidth="1"/>
    <col min="9988" max="9988" width="10.109375" style="58" customWidth="1"/>
    <col min="9989" max="9989" width="12.33203125" style="58" customWidth="1"/>
    <col min="9990" max="9990" width="15.6640625" style="58" customWidth="1"/>
    <col min="9991" max="9991" width="12.88671875" style="58" customWidth="1"/>
    <col min="9992" max="9992" width="12.6640625" style="58" customWidth="1"/>
    <col min="9993" max="9993" width="12.88671875" style="58" customWidth="1"/>
    <col min="9994" max="9994" width="14.44140625" style="58" customWidth="1"/>
    <col min="9995" max="10239" width="9.109375" style="58"/>
    <col min="10240" max="10240" width="2.6640625" style="58" customWidth="1"/>
    <col min="10241" max="10241" width="9.109375" style="58"/>
    <col min="10242" max="10242" width="40.33203125" style="58" bestFit="1" customWidth="1"/>
    <col min="10243" max="10243" width="10" style="58" customWidth="1"/>
    <col min="10244" max="10244" width="10.109375" style="58" customWidth="1"/>
    <col min="10245" max="10245" width="12.33203125" style="58" customWidth="1"/>
    <col min="10246" max="10246" width="15.6640625" style="58" customWidth="1"/>
    <col min="10247" max="10247" width="12.88671875" style="58" customWidth="1"/>
    <col min="10248" max="10248" width="12.6640625" style="58" customWidth="1"/>
    <col min="10249" max="10249" width="12.88671875" style="58" customWidth="1"/>
    <col min="10250" max="10250" width="14.44140625" style="58" customWidth="1"/>
    <col min="10251" max="10495" width="9.109375" style="58"/>
    <col min="10496" max="10496" width="2.6640625" style="58" customWidth="1"/>
    <col min="10497" max="10497" width="9.109375" style="58"/>
    <col min="10498" max="10498" width="40.33203125" style="58" bestFit="1" customWidth="1"/>
    <col min="10499" max="10499" width="10" style="58" customWidth="1"/>
    <col min="10500" max="10500" width="10.109375" style="58" customWidth="1"/>
    <col min="10501" max="10501" width="12.33203125" style="58" customWidth="1"/>
    <col min="10502" max="10502" width="15.6640625" style="58" customWidth="1"/>
    <col min="10503" max="10503" width="12.88671875" style="58" customWidth="1"/>
    <col min="10504" max="10504" width="12.6640625" style="58" customWidth="1"/>
    <col min="10505" max="10505" width="12.88671875" style="58" customWidth="1"/>
    <col min="10506" max="10506" width="14.44140625" style="58" customWidth="1"/>
    <col min="10507" max="10751" width="9.109375" style="58"/>
    <col min="10752" max="10752" width="2.6640625" style="58" customWidth="1"/>
    <col min="10753" max="10753" width="9.109375" style="58"/>
    <col min="10754" max="10754" width="40.33203125" style="58" bestFit="1" customWidth="1"/>
    <col min="10755" max="10755" width="10" style="58" customWidth="1"/>
    <col min="10756" max="10756" width="10.109375" style="58" customWidth="1"/>
    <col min="10757" max="10757" width="12.33203125" style="58" customWidth="1"/>
    <col min="10758" max="10758" width="15.6640625" style="58" customWidth="1"/>
    <col min="10759" max="10759" width="12.88671875" style="58" customWidth="1"/>
    <col min="10760" max="10760" width="12.6640625" style="58" customWidth="1"/>
    <col min="10761" max="10761" width="12.88671875" style="58" customWidth="1"/>
    <col min="10762" max="10762" width="14.44140625" style="58" customWidth="1"/>
    <col min="10763" max="11007" width="9.109375" style="58"/>
    <col min="11008" max="11008" width="2.6640625" style="58" customWidth="1"/>
    <col min="11009" max="11009" width="9.109375" style="58"/>
    <col min="11010" max="11010" width="40.33203125" style="58" bestFit="1" customWidth="1"/>
    <col min="11011" max="11011" width="10" style="58" customWidth="1"/>
    <col min="11012" max="11012" width="10.109375" style="58" customWidth="1"/>
    <col min="11013" max="11013" width="12.33203125" style="58" customWidth="1"/>
    <col min="11014" max="11014" width="15.6640625" style="58" customWidth="1"/>
    <col min="11015" max="11015" width="12.88671875" style="58" customWidth="1"/>
    <col min="11016" max="11016" width="12.6640625" style="58" customWidth="1"/>
    <col min="11017" max="11017" width="12.88671875" style="58" customWidth="1"/>
    <col min="11018" max="11018" width="14.44140625" style="58" customWidth="1"/>
    <col min="11019" max="11263" width="9.109375" style="58"/>
    <col min="11264" max="11264" width="2.6640625" style="58" customWidth="1"/>
    <col min="11265" max="11265" width="9.109375" style="58"/>
    <col min="11266" max="11266" width="40.33203125" style="58" bestFit="1" customWidth="1"/>
    <col min="11267" max="11267" width="10" style="58" customWidth="1"/>
    <col min="11268" max="11268" width="10.109375" style="58" customWidth="1"/>
    <col min="11269" max="11269" width="12.33203125" style="58" customWidth="1"/>
    <col min="11270" max="11270" width="15.6640625" style="58" customWidth="1"/>
    <col min="11271" max="11271" width="12.88671875" style="58" customWidth="1"/>
    <col min="11272" max="11272" width="12.6640625" style="58" customWidth="1"/>
    <col min="11273" max="11273" width="12.88671875" style="58" customWidth="1"/>
    <col min="11274" max="11274" width="14.44140625" style="58" customWidth="1"/>
    <col min="11275" max="11519" width="9.109375" style="58"/>
    <col min="11520" max="11520" width="2.6640625" style="58" customWidth="1"/>
    <col min="11521" max="11521" width="9.109375" style="58"/>
    <col min="11522" max="11522" width="40.33203125" style="58" bestFit="1" customWidth="1"/>
    <col min="11523" max="11523" width="10" style="58" customWidth="1"/>
    <col min="11524" max="11524" width="10.109375" style="58" customWidth="1"/>
    <col min="11525" max="11525" width="12.33203125" style="58" customWidth="1"/>
    <col min="11526" max="11526" width="15.6640625" style="58" customWidth="1"/>
    <col min="11527" max="11527" width="12.88671875" style="58" customWidth="1"/>
    <col min="11528" max="11528" width="12.6640625" style="58" customWidth="1"/>
    <col min="11529" max="11529" width="12.88671875" style="58" customWidth="1"/>
    <col min="11530" max="11530" width="14.44140625" style="58" customWidth="1"/>
    <col min="11531" max="11775" width="9.109375" style="58"/>
    <col min="11776" max="11776" width="2.6640625" style="58" customWidth="1"/>
    <col min="11777" max="11777" width="9.109375" style="58"/>
    <col min="11778" max="11778" width="40.33203125" style="58" bestFit="1" customWidth="1"/>
    <col min="11779" max="11779" width="10" style="58" customWidth="1"/>
    <col min="11780" max="11780" width="10.109375" style="58" customWidth="1"/>
    <col min="11781" max="11781" width="12.33203125" style="58" customWidth="1"/>
    <col min="11782" max="11782" width="15.6640625" style="58" customWidth="1"/>
    <col min="11783" max="11783" width="12.88671875" style="58" customWidth="1"/>
    <col min="11784" max="11784" width="12.6640625" style="58" customWidth="1"/>
    <col min="11785" max="11785" width="12.88671875" style="58" customWidth="1"/>
    <col min="11786" max="11786" width="14.44140625" style="58" customWidth="1"/>
    <col min="11787" max="12031" width="9.109375" style="58"/>
    <col min="12032" max="12032" width="2.6640625" style="58" customWidth="1"/>
    <col min="12033" max="12033" width="9.109375" style="58"/>
    <col min="12034" max="12034" width="40.33203125" style="58" bestFit="1" customWidth="1"/>
    <col min="12035" max="12035" width="10" style="58" customWidth="1"/>
    <col min="12036" max="12036" width="10.109375" style="58" customWidth="1"/>
    <col min="12037" max="12037" width="12.33203125" style="58" customWidth="1"/>
    <col min="12038" max="12038" width="15.6640625" style="58" customWidth="1"/>
    <col min="12039" max="12039" width="12.88671875" style="58" customWidth="1"/>
    <col min="12040" max="12040" width="12.6640625" style="58" customWidth="1"/>
    <col min="12041" max="12041" width="12.88671875" style="58" customWidth="1"/>
    <col min="12042" max="12042" width="14.44140625" style="58" customWidth="1"/>
    <col min="12043" max="12287" width="9.109375" style="58"/>
    <col min="12288" max="12288" width="2.6640625" style="58" customWidth="1"/>
    <col min="12289" max="12289" width="9.109375" style="58"/>
    <col min="12290" max="12290" width="40.33203125" style="58" bestFit="1" customWidth="1"/>
    <col min="12291" max="12291" width="10" style="58" customWidth="1"/>
    <col min="12292" max="12292" width="10.109375" style="58" customWidth="1"/>
    <col min="12293" max="12293" width="12.33203125" style="58" customWidth="1"/>
    <col min="12294" max="12294" width="15.6640625" style="58" customWidth="1"/>
    <col min="12295" max="12295" width="12.88671875" style="58" customWidth="1"/>
    <col min="12296" max="12296" width="12.6640625" style="58" customWidth="1"/>
    <col min="12297" max="12297" width="12.88671875" style="58" customWidth="1"/>
    <col min="12298" max="12298" width="14.44140625" style="58" customWidth="1"/>
    <col min="12299" max="12543" width="9.109375" style="58"/>
    <col min="12544" max="12544" width="2.6640625" style="58" customWidth="1"/>
    <col min="12545" max="12545" width="9.109375" style="58"/>
    <col min="12546" max="12546" width="40.33203125" style="58" bestFit="1" customWidth="1"/>
    <col min="12547" max="12547" width="10" style="58" customWidth="1"/>
    <col min="12548" max="12548" width="10.109375" style="58" customWidth="1"/>
    <col min="12549" max="12549" width="12.33203125" style="58" customWidth="1"/>
    <col min="12550" max="12550" width="15.6640625" style="58" customWidth="1"/>
    <col min="12551" max="12551" width="12.88671875" style="58" customWidth="1"/>
    <col min="12552" max="12552" width="12.6640625" style="58" customWidth="1"/>
    <col min="12553" max="12553" width="12.88671875" style="58" customWidth="1"/>
    <col min="12554" max="12554" width="14.44140625" style="58" customWidth="1"/>
    <col min="12555" max="12799" width="9.109375" style="58"/>
    <col min="12800" max="12800" width="2.6640625" style="58" customWidth="1"/>
    <col min="12801" max="12801" width="9.109375" style="58"/>
    <col min="12802" max="12802" width="40.33203125" style="58" bestFit="1" customWidth="1"/>
    <col min="12803" max="12803" width="10" style="58" customWidth="1"/>
    <col min="12804" max="12804" width="10.109375" style="58" customWidth="1"/>
    <col min="12805" max="12805" width="12.33203125" style="58" customWidth="1"/>
    <col min="12806" max="12806" width="15.6640625" style="58" customWidth="1"/>
    <col min="12807" max="12807" width="12.88671875" style="58" customWidth="1"/>
    <col min="12808" max="12808" width="12.6640625" style="58" customWidth="1"/>
    <col min="12809" max="12809" width="12.88671875" style="58" customWidth="1"/>
    <col min="12810" max="12810" width="14.44140625" style="58" customWidth="1"/>
    <col min="12811" max="13055" width="9.109375" style="58"/>
    <col min="13056" max="13056" width="2.6640625" style="58" customWidth="1"/>
    <col min="13057" max="13057" width="9.109375" style="58"/>
    <col min="13058" max="13058" width="40.33203125" style="58" bestFit="1" customWidth="1"/>
    <col min="13059" max="13059" width="10" style="58" customWidth="1"/>
    <col min="13060" max="13060" width="10.109375" style="58" customWidth="1"/>
    <col min="13061" max="13061" width="12.33203125" style="58" customWidth="1"/>
    <col min="13062" max="13062" width="15.6640625" style="58" customWidth="1"/>
    <col min="13063" max="13063" width="12.88671875" style="58" customWidth="1"/>
    <col min="13064" max="13064" width="12.6640625" style="58" customWidth="1"/>
    <col min="13065" max="13065" width="12.88671875" style="58" customWidth="1"/>
    <col min="13066" max="13066" width="14.44140625" style="58" customWidth="1"/>
    <col min="13067" max="13311" width="9.109375" style="58"/>
    <col min="13312" max="13312" width="2.6640625" style="58" customWidth="1"/>
    <col min="13313" max="13313" width="9.109375" style="58"/>
    <col min="13314" max="13314" width="40.33203125" style="58" bestFit="1" customWidth="1"/>
    <col min="13315" max="13315" width="10" style="58" customWidth="1"/>
    <col min="13316" max="13316" width="10.109375" style="58" customWidth="1"/>
    <col min="13317" max="13317" width="12.33203125" style="58" customWidth="1"/>
    <col min="13318" max="13318" width="15.6640625" style="58" customWidth="1"/>
    <col min="13319" max="13319" width="12.88671875" style="58" customWidth="1"/>
    <col min="13320" max="13320" width="12.6640625" style="58" customWidth="1"/>
    <col min="13321" max="13321" width="12.88671875" style="58" customWidth="1"/>
    <col min="13322" max="13322" width="14.44140625" style="58" customWidth="1"/>
    <col min="13323" max="13567" width="9.109375" style="58"/>
    <col min="13568" max="13568" width="2.6640625" style="58" customWidth="1"/>
    <col min="13569" max="13569" width="9.109375" style="58"/>
    <col min="13570" max="13570" width="40.33203125" style="58" bestFit="1" customWidth="1"/>
    <col min="13571" max="13571" width="10" style="58" customWidth="1"/>
    <col min="13572" max="13572" width="10.109375" style="58" customWidth="1"/>
    <col min="13573" max="13573" width="12.33203125" style="58" customWidth="1"/>
    <col min="13574" max="13574" width="15.6640625" style="58" customWidth="1"/>
    <col min="13575" max="13575" width="12.88671875" style="58" customWidth="1"/>
    <col min="13576" max="13576" width="12.6640625" style="58" customWidth="1"/>
    <col min="13577" max="13577" width="12.88671875" style="58" customWidth="1"/>
    <col min="13578" max="13578" width="14.44140625" style="58" customWidth="1"/>
    <col min="13579" max="13823" width="9.109375" style="58"/>
    <col min="13824" max="13824" width="2.6640625" style="58" customWidth="1"/>
    <col min="13825" max="13825" width="9.109375" style="58"/>
    <col min="13826" max="13826" width="40.33203125" style="58" bestFit="1" customWidth="1"/>
    <col min="13827" max="13827" width="10" style="58" customWidth="1"/>
    <col min="13828" max="13828" width="10.109375" style="58" customWidth="1"/>
    <col min="13829" max="13829" width="12.33203125" style="58" customWidth="1"/>
    <col min="13830" max="13830" width="15.6640625" style="58" customWidth="1"/>
    <col min="13831" max="13831" width="12.88671875" style="58" customWidth="1"/>
    <col min="13832" max="13832" width="12.6640625" style="58" customWidth="1"/>
    <col min="13833" max="13833" width="12.88671875" style="58" customWidth="1"/>
    <col min="13834" max="13834" width="14.44140625" style="58" customWidth="1"/>
    <col min="13835" max="14079" width="9.109375" style="58"/>
    <col min="14080" max="14080" width="2.6640625" style="58" customWidth="1"/>
    <col min="14081" max="14081" width="9.109375" style="58"/>
    <col min="14082" max="14082" width="40.33203125" style="58" bestFit="1" customWidth="1"/>
    <col min="14083" max="14083" width="10" style="58" customWidth="1"/>
    <col min="14084" max="14084" width="10.109375" style="58" customWidth="1"/>
    <col min="14085" max="14085" width="12.33203125" style="58" customWidth="1"/>
    <col min="14086" max="14086" width="15.6640625" style="58" customWidth="1"/>
    <col min="14087" max="14087" width="12.88671875" style="58" customWidth="1"/>
    <col min="14088" max="14088" width="12.6640625" style="58" customWidth="1"/>
    <col min="14089" max="14089" width="12.88671875" style="58" customWidth="1"/>
    <col min="14090" max="14090" width="14.44140625" style="58" customWidth="1"/>
    <col min="14091" max="14335" width="9.109375" style="58"/>
    <col min="14336" max="14336" width="2.6640625" style="58" customWidth="1"/>
    <col min="14337" max="14337" width="9.109375" style="58"/>
    <col min="14338" max="14338" width="40.33203125" style="58" bestFit="1" customWidth="1"/>
    <col min="14339" max="14339" width="10" style="58" customWidth="1"/>
    <col min="14340" max="14340" width="10.109375" style="58" customWidth="1"/>
    <col min="14341" max="14341" width="12.33203125" style="58" customWidth="1"/>
    <col min="14342" max="14342" width="15.6640625" style="58" customWidth="1"/>
    <col min="14343" max="14343" width="12.88671875" style="58" customWidth="1"/>
    <col min="14344" max="14344" width="12.6640625" style="58" customWidth="1"/>
    <col min="14345" max="14345" width="12.88671875" style="58" customWidth="1"/>
    <col min="14346" max="14346" width="14.44140625" style="58" customWidth="1"/>
    <col min="14347" max="14591" width="9.109375" style="58"/>
    <col min="14592" max="14592" width="2.6640625" style="58" customWidth="1"/>
    <col min="14593" max="14593" width="9.109375" style="58"/>
    <col min="14594" max="14594" width="40.33203125" style="58" bestFit="1" customWidth="1"/>
    <col min="14595" max="14595" width="10" style="58" customWidth="1"/>
    <col min="14596" max="14596" width="10.109375" style="58" customWidth="1"/>
    <col min="14597" max="14597" width="12.33203125" style="58" customWidth="1"/>
    <col min="14598" max="14598" width="15.6640625" style="58" customWidth="1"/>
    <col min="14599" max="14599" width="12.88671875" style="58" customWidth="1"/>
    <col min="14600" max="14600" width="12.6640625" style="58" customWidth="1"/>
    <col min="14601" max="14601" width="12.88671875" style="58" customWidth="1"/>
    <col min="14602" max="14602" width="14.44140625" style="58" customWidth="1"/>
    <col min="14603" max="14847" width="9.109375" style="58"/>
    <col min="14848" max="14848" width="2.6640625" style="58" customWidth="1"/>
    <col min="14849" max="14849" width="9.109375" style="58"/>
    <col min="14850" max="14850" width="40.33203125" style="58" bestFit="1" customWidth="1"/>
    <col min="14851" max="14851" width="10" style="58" customWidth="1"/>
    <col min="14852" max="14852" width="10.109375" style="58" customWidth="1"/>
    <col min="14853" max="14853" width="12.33203125" style="58" customWidth="1"/>
    <col min="14854" max="14854" width="15.6640625" style="58" customWidth="1"/>
    <col min="14855" max="14855" width="12.88671875" style="58" customWidth="1"/>
    <col min="14856" max="14856" width="12.6640625" style="58" customWidth="1"/>
    <col min="14857" max="14857" width="12.88671875" style="58" customWidth="1"/>
    <col min="14858" max="14858" width="14.44140625" style="58" customWidth="1"/>
    <col min="14859" max="15103" width="9.109375" style="58"/>
    <col min="15104" max="15104" width="2.6640625" style="58" customWidth="1"/>
    <col min="15105" max="15105" width="9.109375" style="58"/>
    <col min="15106" max="15106" width="40.33203125" style="58" bestFit="1" customWidth="1"/>
    <col min="15107" max="15107" width="10" style="58" customWidth="1"/>
    <col min="15108" max="15108" width="10.109375" style="58" customWidth="1"/>
    <col min="15109" max="15109" width="12.33203125" style="58" customWidth="1"/>
    <col min="15110" max="15110" width="15.6640625" style="58" customWidth="1"/>
    <col min="15111" max="15111" width="12.88671875" style="58" customWidth="1"/>
    <col min="15112" max="15112" width="12.6640625" style="58" customWidth="1"/>
    <col min="15113" max="15113" width="12.88671875" style="58" customWidth="1"/>
    <col min="15114" max="15114" width="14.44140625" style="58" customWidth="1"/>
    <col min="15115" max="15359" width="9.109375" style="58"/>
    <col min="15360" max="15360" width="2.6640625" style="58" customWidth="1"/>
    <col min="15361" max="15361" width="9.109375" style="58"/>
    <col min="15362" max="15362" width="40.33203125" style="58" bestFit="1" customWidth="1"/>
    <col min="15363" max="15363" width="10" style="58" customWidth="1"/>
    <col min="15364" max="15364" width="10.109375" style="58" customWidth="1"/>
    <col min="15365" max="15365" width="12.33203125" style="58" customWidth="1"/>
    <col min="15366" max="15366" width="15.6640625" style="58" customWidth="1"/>
    <col min="15367" max="15367" width="12.88671875" style="58" customWidth="1"/>
    <col min="15368" max="15368" width="12.6640625" style="58" customWidth="1"/>
    <col min="15369" max="15369" width="12.88671875" style="58" customWidth="1"/>
    <col min="15370" max="15370" width="14.44140625" style="58" customWidth="1"/>
    <col min="15371" max="15615" width="9.109375" style="58"/>
    <col min="15616" max="15616" width="2.6640625" style="58" customWidth="1"/>
    <col min="15617" max="15617" width="9.109375" style="58"/>
    <col min="15618" max="15618" width="40.33203125" style="58" bestFit="1" customWidth="1"/>
    <col min="15619" max="15619" width="10" style="58" customWidth="1"/>
    <col min="15620" max="15620" width="10.109375" style="58" customWidth="1"/>
    <col min="15621" max="15621" width="12.33203125" style="58" customWidth="1"/>
    <col min="15622" max="15622" width="15.6640625" style="58" customWidth="1"/>
    <col min="15623" max="15623" width="12.88671875" style="58" customWidth="1"/>
    <col min="15624" max="15624" width="12.6640625" style="58" customWidth="1"/>
    <col min="15625" max="15625" width="12.88671875" style="58" customWidth="1"/>
    <col min="15626" max="15626" width="14.44140625" style="58" customWidth="1"/>
    <col min="15627" max="15871" width="9.109375" style="58"/>
    <col min="15872" max="15872" width="2.6640625" style="58" customWidth="1"/>
    <col min="15873" max="15873" width="9.109375" style="58"/>
    <col min="15874" max="15874" width="40.33203125" style="58" bestFit="1" customWidth="1"/>
    <col min="15875" max="15875" width="10" style="58" customWidth="1"/>
    <col min="15876" max="15876" width="10.109375" style="58" customWidth="1"/>
    <col min="15877" max="15877" width="12.33203125" style="58" customWidth="1"/>
    <col min="15878" max="15878" width="15.6640625" style="58" customWidth="1"/>
    <col min="15879" max="15879" width="12.88671875" style="58" customWidth="1"/>
    <col min="15880" max="15880" width="12.6640625" style="58" customWidth="1"/>
    <col min="15881" max="15881" width="12.88671875" style="58" customWidth="1"/>
    <col min="15882" max="15882" width="14.44140625" style="58" customWidth="1"/>
    <col min="15883" max="16127" width="9.109375" style="58"/>
    <col min="16128" max="16128" width="2.6640625" style="58" customWidth="1"/>
    <col min="16129" max="16129" width="9.109375" style="58"/>
    <col min="16130" max="16130" width="40.33203125" style="58" bestFit="1" customWidth="1"/>
    <col min="16131" max="16131" width="10" style="58" customWidth="1"/>
    <col min="16132" max="16132" width="10.109375" style="58" customWidth="1"/>
    <col min="16133" max="16133" width="12.33203125" style="58" customWidth="1"/>
    <col min="16134" max="16134" width="15.6640625" style="58" customWidth="1"/>
    <col min="16135" max="16135" width="12.88671875" style="58" customWidth="1"/>
    <col min="16136" max="16136" width="12.6640625" style="58" customWidth="1"/>
    <col min="16137" max="16137" width="12.88671875" style="58" customWidth="1"/>
    <col min="16138" max="16138" width="14.44140625" style="58" customWidth="1"/>
    <col min="16139" max="16384" width="9.109375" style="58"/>
  </cols>
  <sheetData>
    <row r="1" spans="1:11" x14ac:dyDescent="0.25">
      <c r="I1" s="3" t="s">
        <v>0</v>
      </c>
      <c r="J1" s="4"/>
      <c r="K1" s="59"/>
    </row>
    <row r="2" spans="1:11" x14ac:dyDescent="0.25">
      <c r="I2" s="3" t="s">
        <v>1</v>
      </c>
      <c r="J2" s="5">
        <v>1</v>
      </c>
      <c r="K2" s="59"/>
    </row>
    <row r="3" spans="1:11" x14ac:dyDescent="0.25">
      <c r="I3" s="3" t="s">
        <v>2</v>
      </c>
      <c r="J3" s="5">
        <v>2</v>
      </c>
      <c r="K3" s="59"/>
    </row>
    <row r="4" spans="1:11" x14ac:dyDescent="0.25">
      <c r="I4" s="3" t="s">
        <v>3</v>
      </c>
      <c r="J4" s="5">
        <v>1</v>
      </c>
      <c r="K4" s="59"/>
    </row>
    <row r="5" spans="1:11" x14ac:dyDescent="0.25">
      <c r="I5" s="3" t="s">
        <v>4</v>
      </c>
      <c r="J5" s="6">
        <v>1</v>
      </c>
      <c r="K5" s="59"/>
    </row>
    <row r="6" spans="1:11" x14ac:dyDescent="0.25">
      <c r="I6" s="3"/>
      <c r="J6" s="7"/>
      <c r="K6" s="59"/>
    </row>
    <row r="7" spans="1:11" x14ac:dyDescent="0.25">
      <c r="I7" s="3" t="s">
        <v>5</v>
      </c>
      <c r="J7" s="8"/>
      <c r="K7" s="60"/>
    </row>
    <row r="8" spans="1:11" x14ac:dyDescent="0.25">
      <c r="J8" s="57"/>
    </row>
    <row r="9" spans="1:11" ht="17.399999999999999" x14ac:dyDescent="0.25">
      <c r="A9" s="131" t="s">
        <v>69</v>
      </c>
      <c r="B9" s="131"/>
      <c r="C9" s="131"/>
      <c r="D9" s="131"/>
      <c r="E9" s="131"/>
      <c r="F9" s="131"/>
      <c r="G9" s="131"/>
      <c r="H9" s="131"/>
      <c r="I9" s="131"/>
      <c r="J9" s="131"/>
    </row>
    <row r="10" spans="1:11" ht="17.399999999999999" x14ac:dyDescent="0.25">
      <c r="A10" s="131" t="s">
        <v>70</v>
      </c>
      <c r="B10" s="131"/>
      <c r="C10" s="131"/>
      <c r="D10" s="131"/>
      <c r="E10" s="131"/>
      <c r="F10" s="131"/>
      <c r="G10" s="131"/>
      <c r="H10" s="131"/>
      <c r="I10" s="131"/>
      <c r="J10" s="131"/>
    </row>
    <row r="11" spans="1:11" ht="23.25" customHeight="1" x14ac:dyDescent="0.25">
      <c r="A11" s="132" t="s">
        <v>71</v>
      </c>
      <c r="B11" s="132"/>
      <c r="C11" s="132"/>
      <c r="D11" s="132"/>
      <c r="E11" s="132"/>
      <c r="F11" s="132"/>
      <c r="G11" s="132"/>
      <c r="H11" s="132"/>
      <c r="I11" s="132"/>
      <c r="J11" s="132"/>
    </row>
    <row r="12" spans="1:11" ht="13.5" customHeight="1" x14ac:dyDescent="0.3">
      <c r="A12" s="61"/>
      <c r="B12" s="62"/>
      <c r="C12" s="63" t="s">
        <v>72</v>
      </c>
      <c r="D12" s="64">
        <v>2013</v>
      </c>
      <c r="E12" s="65" t="s">
        <v>73</v>
      </c>
      <c r="F12" s="62"/>
      <c r="G12" s="62"/>
      <c r="H12" s="62"/>
    </row>
    <row r="13" spans="1:11" ht="13.8" thickBot="1" x14ac:dyDescent="0.3"/>
    <row r="14" spans="1:11" ht="62.25" customHeight="1" x14ac:dyDescent="0.25">
      <c r="A14" s="133" t="s">
        <v>74</v>
      </c>
      <c r="B14" s="135" t="s">
        <v>13</v>
      </c>
      <c r="C14" s="66" t="s">
        <v>16</v>
      </c>
      <c r="D14" s="66" t="s">
        <v>75</v>
      </c>
      <c r="E14" s="66" t="s">
        <v>76</v>
      </c>
      <c r="F14" s="67" t="s">
        <v>77</v>
      </c>
      <c r="G14" s="137" t="s">
        <v>78</v>
      </c>
      <c r="H14" s="67" t="s">
        <v>79</v>
      </c>
    </row>
    <row r="15" spans="1:11" ht="52.5" customHeight="1" thickBot="1" x14ac:dyDescent="0.3">
      <c r="A15" s="134"/>
      <c r="B15" s="136"/>
      <c r="C15" s="68" t="s">
        <v>80</v>
      </c>
      <c r="D15" s="68" t="s">
        <v>81</v>
      </c>
      <c r="E15" s="68" t="s">
        <v>82</v>
      </c>
      <c r="F15" s="69" t="s">
        <v>83</v>
      </c>
      <c r="G15" s="138"/>
      <c r="H15" s="70" t="s">
        <v>84</v>
      </c>
    </row>
    <row r="16" spans="1:11" ht="26.4" x14ac:dyDescent="0.25">
      <c r="A16" s="71">
        <v>1611</v>
      </c>
      <c r="B16" s="72" t="s">
        <v>20</v>
      </c>
      <c r="C16" s="73">
        <f>'[2]App.2-B_FA Contin MIFRS 2013'!F16</f>
        <v>278500</v>
      </c>
      <c r="D16" s="74">
        <f>'[2]App.2-CG_MIFRS_DepExp_2012'!F16</f>
        <v>3</v>
      </c>
      <c r="E16" s="75">
        <f t="shared" ref="E16:E55" si="0">IF(D16=0,0,1/D16)</f>
        <v>0.33333333333333331</v>
      </c>
      <c r="F16" s="76">
        <f>IF(D16=0,'[2]App.2-CG_MIFRS_DepExp_2012'!O16,+'[2]App.2-CG_MIFRS_DepExp_2012'!O16+((C16*0.5)/D16))</f>
        <v>174811.37603849225</v>
      </c>
      <c r="G16" s="77">
        <f>-'[2]App.2-B_FA Contin MIFRS 2013'!K16</f>
        <v>174811</v>
      </c>
      <c r="H16" s="78">
        <f t="shared" ref="H16:H55" si="1">IF(ISERROR(+F16-G16), 0, +F16-G16)</f>
        <v>0.37603849224979058</v>
      </c>
    </row>
    <row r="17" spans="1:8" x14ac:dyDescent="0.25">
      <c r="A17" s="79">
        <v>1612</v>
      </c>
      <c r="B17" s="28" t="s">
        <v>22</v>
      </c>
      <c r="C17" s="73">
        <f>'[2]App.2-B_FA Contin MIFRS 2013'!F17</f>
        <v>0</v>
      </c>
      <c r="D17" s="74">
        <f>'[2]App.2-CG_MIFRS_DepExp_2012'!F17</f>
        <v>0</v>
      </c>
      <c r="E17" s="80">
        <f t="shared" si="0"/>
        <v>0</v>
      </c>
      <c r="F17" s="81">
        <f>IF(D17=0,'[2]App.2-CG_MIFRS_DepExp_2012'!O17,+'[2]App.2-CG_MIFRS_DepExp_2012'!O17+((C17*0.5)/D17))</f>
        <v>0</v>
      </c>
      <c r="G17" s="77">
        <f>-'[2]App.2-B_FA Contin MIFRS 2013'!K17</f>
        <v>0</v>
      </c>
      <c r="H17" s="82">
        <f t="shared" si="1"/>
        <v>0</v>
      </c>
    </row>
    <row r="18" spans="1:8" x14ac:dyDescent="0.25">
      <c r="A18" s="83">
        <v>1805</v>
      </c>
      <c r="B18" s="36" t="s">
        <v>24</v>
      </c>
      <c r="C18" s="73">
        <f>'[2]App.2-B_FA Contin MIFRS 2013'!F18</f>
        <v>0</v>
      </c>
      <c r="D18" s="74">
        <f>'[2]App.2-CG_MIFRS_DepExp_2012'!F18</f>
        <v>0</v>
      </c>
      <c r="E18" s="80">
        <f t="shared" si="0"/>
        <v>0</v>
      </c>
      <c r="F18" s="81">
        <f>IF(D18=0,'[2]App.2-CG_MIFRS_DepExp_2012'!O18,+'[2]App.2-CG_MIFRS_DepExp_2012'!O18+((C18*0.5)/D18))</f>
        <v>0</v>
      </c>
      <c r="G18" s="77">
        <f>-'[2]App.2-B_FA Contin MIFRS 2013'!K18</f>
        <v>0</v>
      </c>
      <c r="H18" s="82">
        <f t="shared" si="1"/>
        <v>0</v>
      </c>
    </row>
    <row r="19" spans="1:8" x14ac:dyDescent="0.25">
      <c r="A19" s="83">
        <v>1806</v>
      </c>
      <c r="B19" s="38" t="s">
        <v>85</v>
      </c>
      <c r="C19" s="73">
        <f>'[2]App.2-B_FA Contin MIFRS 2013'!F19</f>
        <v>0</v>
      </c>
      <c r="D19" s="74">
        <v>0</v>
      </c>
      <c r="E19" s="80">
        <f t="shared" si="0"/>
        <v>0</v>
      </c>
      <c r="F19" s="81">
        <f>IF(D19=0,'[2]App.2-CG_MIFRS_DepExp_2012'!O19,+'[2]App.2-CG_MIFRS_DepExp_2012'!O19+((C19*0.5)/D19))</f>
        <v>14575.084879893549</v>
      </c>
      <c r="G19" s="77">
        <f>-'[2]App.2-B_FA Contin MIFRS 2013'!K19</f>
        <v>14575</v>
      </c>
      <c r="H19" s="82">
        <f t="shared" si="1"/>
        <v>8.4879893549441476E-2</v>
      </c>
    </row>
    <row r="20" spans="1:8" x14ac:dyDescent="0.25">
      <c r="A20" s="79">
        <v>1808</v>
      </c>
      <c r="B20" s="39" t="s">
        <v>26</v>
      </c>
      <c r="C20" s="73">
        <f>'[2]App.2-B_FA Contin MIFRS 2013'!F20</f>
        <v>0</v>
      </c>
      <c r="D20" s="74">
        <f>'[2]App.2-CG_MIFRS_DepExp_2012'!F20</f>
        <v>0</v>
      </c>
      <c r="E20" s="80">
        <f t="shared" si="0"/>
        <v>0</v>
      </c>
      <c r="F20" s="81">
        <f>IF(D20=0,'[2]App.2-CG_MIFRS_DepExp_2012'!O20,+'[2]App.2-CG_MIFRS_DepExp_2012'!O20+((C20*0.5)/D20))</f>
        <v>0</v>
      </c>
      <c r="G20" s="77">
        <f>-'[2]App.2-B_FA Contin MIFRS 2013'!K20</f>
        <v>0</v>
      </c>
      <c r="H20" s="82">
        <f t="shared" si="1"/>
        <v>0</v>
      </c>
    </row>
    <row r="21" spans="1:8" x14ac:dyDescent="0.25">
      <c r="A21" s="79">
        <v>1810</v>
      </c>
      <c r="B21" s="39" t="s">
        <v>27</v>
      </c>
      <c r="C21" s="73">
        <f>'[2]App.2-B_FA Contin MIFRS 2013'!F21</f>
        <v>0</v>
      </c>
      <c r="D21" s="74">
        <f>'[2]App.2-CG_MIFRS_DepExp_2012'!F21</f>
        <v>25</v>
      </c>
      <c r="E21" s="80">
        <f t="shared" si="0"/>
        <v>0.04</v>
      </c>
      <c r="F21" s="81">
        <f>IF(D21=0,'[2]App.2-CG_MIFRS_DepExp_2012'!O21,+'[2]App.2-CG_MIFRS_DepExp_2012'!O21+((C21*0.5)/D21))</f>
        <v>3312.1280000000002</v>
      </c>
      <c r="G21" s="77">
        <f>-'[2]App.2-B_FA Contin MIFRS 2013'!K21</f>
        <v>3312</v>
      </c>
      <c r="H21" s="82">
        <f t="shared" si="1"/>
        <v>0.12800000000015643</v>
      </c>
    </row>
    <row r="22" spans="1:8" x14ac:dyDescent="0.25">
      <c r="A22" s="79">
        <v>1815</v>
      </c>
      <c r="B22" s="39" t="s">
        <v>28</v>
      </c>
      <c r="C22" s="73">
        <f>'[2]App.2-B_FA Contin MIFRS 2013'!F22</f>
        <v>0</v>
      </c>
      <c r="D22" s="74">
        <f>'[2]App.2-CG_MIFRS_DepExp_2012'!F22</f>
        <v>0</v>
      </c>
      <c r="E22" s="80">
        <f t="shared" si="0"/>
        <v>0</v>
      </c>
      <c r="F22" s="81">
        <f>IF(D22=0,'[2]App.2-CG_MIFRS_DepExp_2012'!O22,+'[2]App.2-CG_MIFRS_DepExp_2012'!O22+((C22*0.5)/D22))</f>
        <v>0</v>
      </c>
      <c r="G22" s="77">
        <f>-'[2]App.2-B_FA Contin MIFRS 2013'!K22</f>
        <v>0</v>
      </c>
      <c r="H22" s="82">
        <f t="shared" si="1"/>
        <v>0</v>
      </c>
    </row>
    <row r="23" spans="1:8" x14ac:dyDescent="0.25">
      <c r="A23" s="79">
        <v>1820</v>
      </c>
      <c r="B23" s="28" t="s">
        <v>29</v>
      </c>
      <c r="C23" s="73">
        <f>'[2]App.2-B_FA Contin MIFRS 2013'!F23</f>
        <v>194422</v>
      </c>
      <c r="D23" s="74">
        <f>'[2]App.2-CG_MIFRS_DepExp_2012'!F23</f>
        <v>40</v>
      </c>
      <c r="E23" s="80">
        <f t="shared" si="0"/>
        <v>2.5000000000000001E-2</v>
      </c>
      <c r="F23" s="81">
        <f>IF(D23=0,'[2]App.2-CG_MIFRS_DepExp_2012'!O23,+'[2]App.2-CG_MIFRS_DepExp_2012'!O23+((C23*0.5)/D23))</f>
        <v>93751.170690804065</v>
      </c>
      <c r="G23" s="77">
        <f>-'[2]App.2-B_FA Contin MIFRS 2013'!K23</f>
        <v>93752</v>
      </c>
      <c r="H23" s="82">
        <f t="shared" si="1"/>
        <v>-0.82930919593491126</v>
      </c>
    </row>
    <row r="24" spans="1:8" x14ac:dyDescent="0.25">
      <c r="A24" s="79">
        <v>1825</v>
      </c>
      <c r="B24" s="39" t="s">
        <v>30</v>
      </c>
      <c r="C24" s="73">
        <f>'[2]App.2-B_FA Contin MIFRS 2013'!F24</f>
        <v>0</v>
      </c>
      <c r="D24" s="74">
        <f>'[2]App.2-CG_MIFRS_DepExp_2012'!F24</f>
        <v>0</v>
      </c>
      <c r="E24" s="80">
        <f t="shared" si="0"/>
        <v>0</v>
      </c>
      <c r="F24" s="81">
        <f>IF(D24=0,'[2]App.2-CG_MIFRS_DepExp_2012'!O24,+'[2]App.2-CG_MIFRS_DepExp_2012'!O24+((C24*0.5)/D24))</f>
        <v>0</v>
      </c>
      <c r="G24" s="77">
        <f>-'[2]App.2-B_FA Contin MIFRS 2013'!K24</f>
        <v>0</v>
      </c>
      <c r="H24" s="82">
        <f t="shared" si="1"/>
        <v>0</v>
      </c>
    </row>
    <row r="25" spans="1:8" x14ac:dyDescent="0.25">
      <c r="A25" s="79">
        <v>1830</v>
      </c>
      <c r="B25" s="39" t="s">
        <v>31</v>
      </c>
      <c r="C25" s="73">
        <f>'[2]App.2-B_FA Contin MIFRS 2013'!F25</f>
        <v>918153</v>
      </c>
      <c r="D25" s="74">
        <f>'[2]App.2-CG_MIFRS_DepExp_2012'!F25</f>
        <v>45</v>
      </c>
      <c r="E25" s="80">
        <f t="shared" si="0"/>
        <v>2.2222222222222223E-2</v>
      </c>
      <c r="F25" s="81">
        <f>IF(D25=0,'[2]App.2-CG_MIFRS_DepExp_2012'!O25,+'[2]App.2-CG_MIFRS_DepExp_2012'!O25+((C25*0.5)/D25))</f>
        <v>210236.75629128225</v>
      </c>
      <c r="G25" s="77">
        <f>-'[2]App.2-B_FA Contin MIFRS 2013'!K25</f>
        <v>210238</v>
      </c>
      <c r="H25" s="82">
        <f t="shared" si="1"/>
        <v>-1.2437087177531794</v>
      </c>
    </row>
    <row r="26" spans="1:8" x14ac:dyDescent="0.25">
      <c r="A26" s="79">
        <v>1835</v>
      </c>
      <c r="B26" s="39" t="s">
        <v>32</v>
      </c>
      <c r="C26" s="73">
        <f>'[2]App.2-B_FA Contin MIFRS 2013'!F26</f>
        <v>1123543</v>
      </c>
      <c r="D26" s="74">
        <f>'[2]App.2-CG_MIFRS_DepExp_2012'!F26</f>
        <v>60</v>
      </c>
      <c r="E26" s="80">
        <f t="shared" si="0"/>
        <v>1.6666666666666666E-2</v>
      </c>
      <c r="F26" s="81">
        <f>IF(D26=0,'[2]App.2-CG_MIFRS_DepExp_2012'!O26,+'[2]App.2-CG_MIFRS_DepExp_2012'!O26+((C26*0.5)/D26))</f>
        <v>167752.80107449857</v>
      </c>
      <c r="G26" s="77">
        <f>-'[2]App.2-B_FA Contin MIFRS 2013'!K26</f>
        <v>167753</v>
      </c>
      <c r="H26" s="82">
        <f t="shared" si="1"/>
        <v>-0.19892550143413246</v>
      </c>
    </row>
    <row r="27" spans="1:8" x14ac:dyDescent="0.25">
      <c r="A27" s="79">
        <v>1840</v>
      </c>
      <c r="B27" s="39" t="s">
        <v>33</v>
      </c>
      <c r="C27" s="73">
        <f>'[2]App.2-B_FA Contin MIFRS 2013'!F27</f>
        <v>38205</v>
      </c>
      <c r="D27" s="74">
        <f>'[2]App.2-CG_MIFRS_DepExp_2012'!F27</f>
        <v>40</v>
      </c>
      <c r="E27" s="80">
        <f t="shared" si="0"/>
        <v>2.5000000000000001E-2</v>
      </c>
      <c r="F27" s="81">
        <f>IF(D27=0,'[2]App.2-CG_MIFRS_DepExp_2012'!O27,+'[2]App.2-CG_MIFRS_DepExp_2012'!O27+((C27*0.5)/D27))</f>
        <v>49686.668537212056</v>
      </c>
      <c r="G27" s="77">
        <f>-'[2]App.2-B_FA Contin MIFRS 2013'!K27</f>
        <v>49686</v>
      </c>
      <c r="H27" s="82">
        <f t="shared" si="1"/>
        <v>0.66853721205552574</v>
      </c>
    </row>
    <row r="28" spans="1:8" x14ac:dyDescent="0.25">
      <c r="A28" s="79">
        <v>1845</v>
      </c>
      <c r="B28" s="39" t="s">
        <v>34</v>
      </c>
      <c r="C28" s="73">
        <f>'[2]App.2-B_FA Contin MIFRS 2013'!F28</f>
        <v>157573</v>
      </c>
      <c r="D28" s="74">
        <f>'[2]App.2-CG_MIFRS_DepExp_2012'!F28</f>
        <v>40</v>
      </c>
      <c r="E28" s="80">
        <f t="shared" si="0"/>
        <v>2.5000000000000001E-2</v>
      </c>
      <c r="F28" s="81">
        <f>IF(D28=0,'[2]App.2-CG_MIFRS_DepExp_2012'!O28,+'[2]App.2-CG_MIFRS_DepExp_2012'!O28+((C28*0.5)/D28))</f>
        <v>323746.52758570574</v>
      </c>
      <c r="G28" s="77">
        <f>-'[2]App.2-B_FA Contin MIFRS 2013'!K28</f>
        <v>323746</v>
      </c>
      <c r="H28" s="82">
        <f t="shared" si="1"/>
        <v>0.52758570574223995</v>
      </c>
    </row>
    <row r="29" spans="1:8" x14ac:dyDescent="0.25">
      <c r="A29" s="79">
        <v>1850</v>
      </c>
      <c r="B29" s="39" t="s">
        <v>35</v>
      </c>
      <c r="C29" s="73"/>
      <c r="D29" s="74">
        <f>'[2]App.2-CG_MIFRS_DepExp_2012'!F29</f>
        <v>40</v>
      </c>
      <c r="E29" s="80">
        <f t="shared" si="0"/>
        <v>2.5000000000000001E-2</v>
      </c>
      <c r="F29" s="81">
        <f>IF(D29=0,'[2]App.2-CG_MIFRS_DepExp_2012'!O29,+'[2]App.2-CG_MIFRS_DepExp_2012'!O29+((C29*0.5)/D29))</f>
        <v>213458.06749188044</v>
      </c>
      <c r="G29" s="77">
        <f>-'[2]App.2-B_FA Contin MIFRS 2013'!K29</f>
        <v>221577</v>
      </c>
      <c r="H29" s="82">
        <f t="shared" si="1"/>
        <v>-8118.9325081195566</v>
      </c>
    </row>
    <row r="30" spans="1:8" x14ac:dyDescent="0.25">
      <c r="A30" s="79">
        <v>1855</v>
      </c>
      <c r="B30" s="39" t="s">
        <v>36</v>
      </c>
      <c r="C30" s="73">
        <f>'[2]App.2-B_FA Contin MIFRS 2013'!F30</f>
        <v>216912</v>
      </c>
      <c r="D30" s="74">
        <v>50</v>
      </c>
      <c r="E30" s="80">
        <f t="shared" si="0"/>
        <v>0.02</v>
      </c>
      <c r="F30" s="81">
        <f>IF(D30=0,'[2]App.2-CG_MIFRS_DepExp_2012'!O30,+'[2]App.2-CG_MIFRS_DepExp_2012'!O30+((C30*0.5)/D30))</f>
        <v>83993.886300043989</v>
      </c>
      <c r="G30" s="77">
        <f>-'[2]App.2-B_FA Contin MIFRS 2013'!K30</f>
        <v>83994</v>
      </c>
      <c r="H30" s="82">
        <f t="shared" si="1"/>
        <v>-0.11369995601125993</v>
      </c>
    </row>
    <row r="31" spans="1:8" x14ac:dyDescent="0.25">
      <c r="A31" s="79">
        <v>1860</v>
      </c>
      <c r="B31" s="39" t="s">
        <v>37</v>
      </c>
      <c r="C31" s="73">
        <f>'[2]App.2-B_FA Contin MIFRS 2013'!F31</f>
        <v>0</v>
      </c>
      <c r="D31" s="74">
        <f>'[2]App.2-CG_MIFRS_DepExp_2012'!F31</f>
        <v>25</v>
      </c>
      <c r="E31" s="80">
        <f t="shared" si="0"/>
        <v>0.04</v>
      </c>
      <c r="F31" s="81">
        <f>IF(D31=0,'[2]App.2-CG_MIFRS_DepExp_2012'!O31,+'[2]App.2-CG_MIFRS_DepExp_2012'!O31+((C31*0.5)/D31))</f>
        <v>11490.243138891787</v>
      </c>
      <c r="G31" s="77">
        <f>-'[2]App.2-B_FA Contin MIFRS 2013'!K31</f>
        <v>11490</v>
      </c>
      <c r="H31" s="82">
        <f t="shared" si="1"/>
        <v>0.24313889178665704</v>
      </c>
    </row>
    <row r="32" spans="1:8" x14ac:dyDescent="0.25">
      <c r="A32" s="83">
        <v>1860</v>
      </c>
      <c r="B32" s="36" t="s">
        <v>38</v>
      </c>
      <c r="C32" s="73">
        <f>'[2]App.2-B_FA Contin MIFRS 2013'!F32</f>
        <v>116170</v>
      </c>
      <c r="D32" s="74">
        <f>'[2]App.2-CG_MIFRS_DepExp_2012'!F32</f>
        <v>15</v>
      </c>
      <c r="E32" s="80">
        <f t="shared" si="0"/>
        <v>6.6666666666666666E-2</v>
      </c>
      <c r="F32" s="81">
        <f>IF(D32=0,'[2]App.2-CG_MIFRS_DepExp_2012'!O32,+'[2]App.2-CG_MIFRS_DepExp_2012'!O32+((C32*0.5)/D32))</f>
        <v>152968.39136537668</v>
      </c>
      <c r="G32" s="77">
        <f>-'[2]App.2-B_FA Contin MIFRS 2013'!K32</f>
        <v>152968</v>
      </c>
      <c r="H32" s="82">
        <f t="shared" si="1"/>
        <v>0.39136537667945959</v>
      </c>
    </row>
    <row r="33" spans="1:8" x14ac:dyDescent="0.25">
      <c r="A33" s="83">
        <v>1875</v>
      </c>
      <c r="B33" s="38" t="s">
        <v>39</v>
      </c>
      <c r="C33" s="73">
        <f>'[2]App.2-B_FA Contin MIFRS 2013'!F33</f>
        <v>0</v>
      </c>
      <c r="D33" s="74">
        <f>'[2]App.2-CG_MIFRS_DepExp_2012'!F33</f>
        <v>0</v>
      </c>
      <c r="E33" s="80">
        <f t="shared" si="0"/>
        <v>0</v>
      </c>
      <c r="F33" s="81">
        <f>IF(D33=0,'[2]App.2-CG_MIFRS_DepExp_2012'!O34,+'[2]App.2-CG_MIFRS_DepExp_2012'!O34+((C33*0.5)/D33))</f>
        <v>0</v>
      </c>
      <c r="G33" s="77">
        <f>-'[2]App.2-B_FA Contin MIFRS 2013'!K33</f>
        <v>0</v>
      </c>
      <c r="H33" s="82">
        <f t="shared" si="1"/>
        <v>0</v>
      </c>
    </row>
    <row r="34" spans="1:8" x14ac:dyDescent="0.25">
      <c r="A34" s="83">
        <v>1905</v>
      </c>
      <c r="B34" s="36" t="s">
        <v>24</v>
      </c>
      <c r="C34" s="73">
        <f>'[2]App.2-B_FA Contin MIFRS 2013'!F34</f>
        <v>0</v>
      </c>
      <c r="D34" s="74">
        <f>'[2]App.2-CG_MIFRS_DepExp_2012'!F34</f>
        <v>0</v>
      </c>
      <c r="E34" s="80">
        <f t="shared" si="0"/>
        <v>0</v>
      </c>
      <c r="F34" s="81">
        <f>IF(D34=0,'[2]App.2-CG_MIFRS_DepExp_2012'!O34,+'[2]App.2-CG_MIFRS_DepExp_2012'!O34+((C34*0.5)/D34))</f>
        <v>0</v>
      </c>
      <c r="G34" s="77">
        <f>-'[2]App.2-B_FA Contin MIFRS 2013'!K34</f>
        <v>0</v>
      </c>
      <c r="H34" s="82">
        <f t="shared" si="1"/>
        <v>0</v>
      </c>
    </row>
    <row r="35" spans="1:8" x14ac:dyDescent="0.25">
      <c r="A35" s="79">
        <v>1908</v>
      </c>
      <c r="B35" s="39" t="s">
        <v>40</v>
      </c>
      <c r="C35" s="73">
        <f>'[2]App.2-B_FA Contin MIFRS 2013'!F35+2000000</f>
        <v>7127500</v>
      </c>
      <c r="D35" s="74">
        <f>'[2]App.2-CG_MIFRS_DepExp_2012'!F35</f>
        <v>50</v>
      </c>
      <c r="E35" s="80">
        <f t="shared" si="0"/>
        <v>0.02</v>
      </c>
      <c r="F35" s="81">
        <f>IF(D35=0,'[2]App.2-CG_MIFRS_DepExp_2012'!O35,+'[2]App.2-CG_MIFRS_DepExp_2012'!O35+((C35*0.5)/D35))</f>
        <v>100390.60675883257</v>
      </c>
      <c r="G35" s="77">
        <f>-'[2]App.2-B_FA Contin MIFRS 2013'!K35</f>
        <v>100391</v>
      </c>
      <c r="H35" s="82">
        <f t="shared" si="1"/>
        <v>-0.39324116743227933</v>
      </c>
    </row>
    <row r="36" spans="1:8" x14ac:dyDescent="0.25">
      <c r="A36" s="79">
        <v>1910</v>
      </c>
      <c r="B36" s="39" t="s">
        <v>27</v>
      </c>
      <c r="C36" s="73">
        <f>'[2]App.2-B_FA Contin MIFRS 2013'!F36</f>
        <v>0</v>
      </c>
      <c r="D36" s="74">
        <f>'[2]App.2-CG_MIFRS_DepExp_2012'!F36</f>
        <v>0</v>
      </c>
      <c r="E36" s="80">
        <f t="shared" si="0"/>
        <v>0</v>
      </c>
      <c r="F36" s="81">
        <f>IF(D36=0,'[2]App.2-CG_MIFRS_DepExp_2012'!O36,+'[2]App.2-CG_MIFRS_DepExp_2012'!O36+((C36*0.5)/D36))</f>
        <v>0</v>
      </c>
      <c r="G36" s="77">
        <f>-'[2]App.2-B_FA Contin MIFRS 2013'!K36</f>
        <v>0</v>
      </c>
      <c r="H36" s="82">
        <f t="shared" si="1"/>
        <v>0</v>
      </c>
    </row>
    <row r="37" spans="1:8" x14ac:dyDescent="0.25">
      <c r="A37" s="79">
        <v>1915</v>
      </c>
      <c r="B37" s="39" t="s">
        <v>41</v>
      </c>
      <c r="C37" s="73">
        <f>'[2]App.2-B_FA Contin MIFRS 2013'!F37</f>
        <v>35000</v>
      </c>
      <c r="D37" s="74">
        <f>'[2]App.2-CG_MIFRS_DepExp_2012'!F37</f>
        <v>10</v>
      </c>
      <c r="E37" s="80">
        <f t="shared" si="0"/>
        <v>0.1</v>
      </c>
      <c r="F37" s="81">
        <f>IF(D37=0,'[2]App.2-CG_MIFRS_DepExp_2012'!O37,+'[2]App.2-CG_MIFRS_DepExp_2012'!O37+((C37*0.5)/D37))</f>
        <v>15561.130454107712</v>
      </c>
      <c r="G37" s="77">
        <f>-'[2]App.2-B_FA Contin MIFRS 2013'!K37</f>
        <v>15561</v>
      </c>
      <c r="H37" s="82">
        <f t="shared" si="1"/>
        <v>0.1304541077115573</v>
      </c>
    </row>
    <row r="38" spans="1:8" x14ac:dyDescent="0.25">
      <c r="A38" s="79">
        <v>1915</v>
      </c>
      <c r="B38" s="39" t="s">
        <v>42</v>
      </c>
      <c r="C38" s="73">
        <f>'[2]App.2-B_FA Contin MIFRS 2013'!F38</f>
        <v>0</v>
      </c>
      <c r="D38" s="74">
        <f>'[2]App.2-CG_MIFRS_DepExp_2012'!F38</f>
        <v>0</v>
      </c>
      <c r="E38" s="80">
        <f t="shared" si="0"/>
        <v>0</v>
      </c>
      <c r="F38" s="81">
        <f>IF(D38=0,'[2]App.2-CG_MIFRS_DepExp_2012'!O38,+'[2]App.2-CG_MIFRS_DepExp_2012'!O38+((C38*0.5)/D38))</f>
        <v>0</v>
      </c>
      <c r="G38" s="77">
        <f>-'[2]App.2-B_FA Contin MIFRS 2013'!K38</f>
        <v>0</v>
      </c>
      <c r="H38" s="82">
        <f t="shared" si="1"/>
        <v>0</v>
      </c>
    </row>
    <row r="39" spans="1:8" x14ac:dyDescent="0.25">
      <c r="A39" s="79">
        <v>1920</v>
      </c>
      <c r="B39" s="39" t="s">
        <v>43</v>
      </c>
      <c r="C39" s="73">
        <f>'[2]App.2-B_FA Contin MIFRS 2013'!F39</f>
        <v>128000</v>
      </c>
      <c r="D39" s="74">
        <f>'[2]App.2-CG_MIFRS_DepExp_2012'!F39</f>
        <v>5</v>
      </c>
      <c r="E39" s="80">
        <f t="shared" si="0"/>
        <v>0.2</v>
      </c>
      <c r="F39" s="81">
        <f>IF(D39=0,'[2]App.2-CG_MIFRS_DepExp_2012'!O39,+'[2]App.2-CG_MIFRS_DepExp_2012'!O39+((C39*0.5)/D39))</f>
        <v>75181.561046575225</v>
      </c>
      <c r="G39" s="77">
        <f>-'[2]App.2-B_FA Contin MIFRS 2013'!K39</f>
        <v>75182</v>
      </c>
      <c r="H39" s="82">
        <f t="shared" si="1"/>
        <v>-0.43895342477480881</v>
      </c>
    </row>
    <row r="40" spans="1:8" x14ac:dyDescent="0.25">
      <c r="A40" s="84">
        <v>1920</v>
      </c>
      <c r="B40" s="28" t="s">
        <v>44</v>
      </c>
      <c r="C40" s="73">
        <f>'[2]App.2-B_FA Contin MIFRS 2013'!F40</f>
        <v>0</v>
      </c>
      <c r="D40" s="74">
        <f>'[2]App.2-CG_MIFRS_DepExp_2012'!F40</f>
        <v>0</v>
      </c>
      <c r="E40" s="80">
        <f t="shared" si="0"/>
        <v>0</v>
      </c>
      <c r="F40" s="81">
        <f>IF(D40=0,'[2]App.2-CG_MIFRS_DepExp_2012'!O40,+'[2]App.2-CG_MIFRS_DepExp_2012'!O40+((C40*0.5)/D40))</f>
        <v>0</v>
      </c>
      <c r="G40" s="77">
        <f>-'[2]App.2-B_FA Contin MIFRS 2013'!K40</f>
        <v>0</v>
      </c>
      <c r="H40" s="82">
        <f t="shared" si="1"/>
        <v>0</v>
      </c>
    </row>
    <row r="41" spans="1:8" x14ac:dyDescent="0.25">
      <c r="A41" s="84">
        <v>1920</v>
      </c>
      <c r="B41" s="28" t="s">
        <v>45</v>
      </c>
      <c r="C41" s="73">
        <f>'[2]App.2-B_FA Contin MIFRS 2013'!F41</f>
        <v>0</v>
      </c>
      <c r="D41" s="74">
        <f>'[2]App.2-CG_MIFRS_DepExp_2012'!F41</f>
        <v>0</v>
      </c>
      <c r="E41" s="80">
        <f t="shared" si="0"/>
        <v>0</v>
      </c>
      <c r="F41" s="81">
        <f>IF(D41=0,'[2]App.2-CG_MIFRS_DepExp_2012'!O41,+'[2]App.2-CG_MIFRS_DepExp_2012'!O41+((C41*0.5)/D41))</f>
        <v>0</v>
      </c>
      <c r="G41" s="77">
        <f>-'[2]App.2-B_FA Contin MIFRS 2013'!K41</f>
        <v>0</v>
      </c>
      <c r="H41" s="82">
        <f t="shared" si="1"/>
        <v>0</v>
      </c>
    </row>
    <row r="42" spans="1:8" x14ac:dyDescent="0.25">
      <c r="A42" s="79">
        <v>1930</v>
      </c>
      <c r="B42" s="39" t="s">
        <v>46</v>
      </c>
      <c r="C42" s="73">
        <f>'[2]App.2-B_FA Contin MIFRS 2013'!F42</f>
        <v>110000</v>
      </c>
      <c r="D42" s="74">
        <f>'[2]App.2-CG_MIFRS_DepExp_2012'!F42</f>
        <v>5</v>
      </c>
      <c r="E42" s="80">
        <f t="shared" si="0"/>
        <v>0.2</v>
      </c>
      <c r="F42" s="81">
        <f>IF(D42=0,'[2]App.2-CG_MIFRS_DepExp_2012'!O42,+'[2]App.2-CG_MIFRS_DepExp_2012'!O42+((C42*0.5)/D42))</f>
        <v>170800.46817024209</v>
      </c>
      <c r="G42" s="77">
        <f>-'[2]App.2-B_FA Contin MIFRS 2013'!K42</f>
        <v>170800</v>
      </c>
      <c r="H42" s="82">
        <f t="shared" si="1"/>
        <v>0.46817024209303781</v>
      </c>
    </row>
    <row r="43" spans="1:8" x14ac:dyDescent="0.25">
      <c r="A43" s="79">
        <v>1935</v>
      </c>
      <c r="B43" s="39" t="s">
        <v>47</v>
      </c>
      <c r="C43" s="73">
        <f>'[2]App.2-B_FA Contin MIFRS 2013'!F43</f>
        <v>4200</v>
      </c>
      <c r="D43" s="74">
        <f>'[2]App.2-CG_MIFRS_DepExp_2012'!F43</f>
        <v>10</v>
      </c>
      <c r="E43" s="80">
        <f t="shared" si="0"/>
        <v>0.1</v>
      </c>
      <c r="F43" s="81">
        <f>IF(D43=0,'[2]App.2-CG_MIFRS_DepExp_2012'!O43,+'[2]App.2-CG_MIFRS_DepExp_2012'!O43+((C43*0.5)/D43))</f>
        <v>2363.6287732819524</v>
      </c>
      <c r="G43" s="77">
        <f>-'[2]App.2-B_FA Contin MIFRS 2013'!K43</f>
        <v>2364</v>
      </c>
      <c r="H43" s="82">
        <f t="shared" si="1"/>
        <v>-0.37122671804763741</v>
      </c>
    </row>
    <row r="44" spans="1:8" x14ac:dyDescent="0.25">
      <c r="A44" s="79">
        <v>1940</v>
      </c>
      <c r="B44" s="39" t="s">
        <v>48</v>
      </c>
      <c r="C44" s="73">
        <f>'[2]App.2-B_FA Contin MIFRS 2013'!F44</f>
        <v>20000</v>
      </c>
      <c r="D44" s="74">
        <f>'[2]App.2-CG_MIFRS_DepExp_2012'!F44</f>
        <v>10</v>
      </c>
      <c r="E44" s="80">
        <f t="shared" si="0"/>
        <v>0.1</v>
      </c>
      <c r="F44" s="81">
        <f>IF(D44=0,'[2]App.2-CG_MIFRS_DepExp_2012'!O44,+'[2]App.2-CG_MIFRS_DepExp_2012'!O44+((C44*0.5)/D44))</f>
        <v>34462.363625156664</v>
      </c>
      <c r="G44" s="77">
        <f>-'[2]App.2-B_FA Contin MIFRS 2013'!K44</f>
        <v>34462</v>
      </c>
      <c r="H44" s="82">
        <f t="shared" si="1"/>
        <v>0.3636251566640567</v>
      </c>
    </row>
    <row r="45" spans="1:8" x14ac:dyDescent="0.25">
      <c r="A45" s="79">
        <v>1945</v>
      </c>
      <c r="B45" s="39" t="s">
        <v>49</v>
      </c>
      <c r="C45" s="73">
        <f>'[2]App.2-B_FA Contin MIFRS 2013'!F45</f>
        <v>19000</v>
      </c>
      <c r="D45" s="74">
        <f>'[2]App.2-CG_MIFRS_DepExp_2012'!F45</f>
        <v>10</v>
      </c>
      <c r="E45" s="80">
        <f t="shared" si="0"/>
        <v>0.1</v>
      </c>
      <c r="F45" s="81">
        <f>IF(D45=0,'[2]App.2-CG_MIFRS_DepExp_2012'!O45,+'[2]App.2-CG_MIFRS_DepExp_2012'!O45+((C45*0.5)/D45))</f>
        <v>4005.7579318448884</v>
      </c>
      <c r="G45" s="77">
        <f>-'[2]App.2-B_FA Contin MIFRS 2013'!K45</f>
        <v>4006</v>
      </c>
      <c r="H45" s="82">
        <f t="shared" si="1"/>
        <v>-0.24206815511161039</v>
      </c>
    </row>
    <row r="46" spans="1:8" x14ac:dyDescent="0.25">
      <c r="A46" s="79">
        <v>1950</v>
      </c>
      <c r="B46" s="39" t="s">
        <v>50</v>
      </c>
      <c r="C46" s="73">
        <f>'[2]App.2-B_FA Contin MIFRS 2013'!F46</f>
        <v>0</v>
      </c>
      <c r="D46" s="74">
        <f>'[2]App.2-CG_MIFRS_DepExp_2012'!F46</f>
        <v>0</v>
      </c>
      <c r="E46" s="80">
        <f t="shared" si="0"/>
        <v>0</v>
      </c>
      <c r="F46" s="81">
        <f>IF(D46=0,'[2]App.2-CG_MIFRS_DepExp_2012'!O46,+'[2]App.2-CG_MIFRS_DepExp_2012'!O46+((C46*0.5)/D46))</f>
        <v>0</v>
      </c>
      <c r="G46" s="77">
        <f>-'[2]App.2-B_FA Contin MIFRS 2013'!K46</f>
        <v>0</v>
      </c>
      <c r="H46" s="82">
        <f t="shared" si="1"/>
        <v>0</v>
      </c>
    </row>
    <row r="47" spans="1:8" x14ac:dyDescent="0.25">
      <c r="A47" s="79">
        <v>1955</v>
      </c>
      <c r="B47" s="39" t="s">
        <v>51</v>
      </c>
      <c r="C47" s="73">
        <f>'[2]App.2-B_FA Contin MIFRS 2013'!F47</f>
        <v>0</v>
      </c>
      <c r="D47" s="74">
        <f>'[2]App.2-CG_MIFRS_DepExp_2012'!F47</f>
        <v>0</v>
      </c>
      <c r="E47" s="80">
        <f t="shared" si="0"/>
        <v>0</v>
      </c>
      <c r="F47" s="81">
        <f>IF(D47=0,'[2]App.2-CG_MIFRS_DepExp_2012'!O47,+'[2]App.2-CG_MIFRS_DepExp_2012'!O47+((C47*0.5)/D47))</f>
        <v>0</v>
      </c>
      <c r="G47" s="77">
        <f>-'[2]App.2-B_FA Contin MIFRS 2013'!K47</f>
        <v>0</v>
      </c>
      <c r="H47" s="82">
        <f t="shared" si="1"/>
        <v>0</v>
      </c>
    </row>
    <row r="48" spans="1:8" x14ac:dyDescent="0.25">
      <c r="A48" s="85">
        <v>1955</v>
      </c>
      <c r="B48" s="38" t="s">
        <v>52</v>
      </c>
      <c r="C48" s="73">
        <f>'[2]App.2-B_FA Contin MIFRS 2013'!F48</f>
        <v>0</v>
      </c>
      <c r="D48" s="74">
        <f>'[2]App.2-CG_MIFRS_DepExp_2012'!F48</f>
        <v>0</v>
      </c>
      <c r="E48" s="80">
        <f t="shared" si="0"/>
        <v>0</v>
      </c>
      <c r="F48" s="81">
        <f>IF(D48=0,'[2]App.2-CG_MIFRS_DepExp_2012'!O48,+'[2]App.2-CG_MIFRS_DepExp_2012'!O48+((C48*0.5)/D48))</f>
        <v>0</v>
      </c>
      <c r="G48" s="77">
        <f>-'[2]App.2-B_FA Contin MIFRS 2013'!K48</f>
        <v>0</v>
      </c>
      <c r="H48" s="82">
        <f t="shared" si="1"/>
        <v>0</v>
      </c>
    </row>
    <row r="49" spans="1:10" x14ac:dyDescent="0.25">
      <c r="A49" s="84">
        <v>1960</v>
      </c>
      <c r="B49" s="28" t="s">
        <v>53</v>
      </c>
      <c r="C49" s="73">
        <f>'[2]App.2-B_FA Contin MIFRS 2013'!F49</f>
        <v>0</v>
      </c>
      <c r="D49" s="74">
        <f>'[2]App.2-CG_MIFRS_DepExp_2012'!F49</f>
        <v>0</v>
      </c>
      <c r="E49" s="80">
        <f t="shared" si="0"/>
        <v>0</v>
      </c>
      <c r="F49" s="81">
        <f>IF(D49=0,'[2]App.2-CG_MIFRS_DepExp_2012'!O49,+'[2]App.2-CG_MIFRS_DepExp_2012'!O49+((C49*0.5)/D49))</f>
        <v>0</v>
      </c>
      <c r="G49" s="77">
        <f>-'[2]App.2-B_FA Contin MIFRS 2013'!K49</f>
        <v>0</v>
      </c>
      <c r="H49" s="82">
        <f t="shared" si="1"/>
        <v>0</v>
      </c>
    </row>
    <row r="50" spans="1:10" x14ac:dyDescent="0.25">
      <c r="A50" s="79">
        <v>1975</v>
      </c>
      <c r="B50" s="39" t="s">
        <v>54</v>
      </c>
      <c r="C50" s="73">
        <f>'[2]App.2-B_FA Contin MIFRS 2013'!F50</f>
        <v>0</v>
      </c>
      <c r="D50" s="74">
        <f>'[2]App.2-CG_MIFRS_DepExp_2012'!F50</f>
        <v>0</v>
      </c>
      <c r="E50" s="80">
        <f t="shared" si="0"/>
        <v>0</v>
      </c>
      <c r="F50" s="81">
        <f>IF(D50=0,'[2]App.2-CG_MIFRS_DepExp_2012'!O50,+'[2]App.2-CG_MIFRS_DepExp_2012'!O50+((C50*0.5)/D50))</f>
        <v>0</v>
      </c>
      <c r="G50" s="77">
        <f>-'[2]App.2-B_FA Contin MIFRS 2013'!K50</f>
        <v>0</v>
      </c>
      <c r="H50" s="82">
        <f t="shared" si="1"/>
        <v>0</v>
      </c>
    </row>
    <row r="51" spans="1:10" x14ac:dyDescent="0.25">
      <c r="A51" s="79">
        <v>1980</v>
      </c>
      <c r="B51" s="39" t="s">
        <v>55</v>
      </c>
      <c r="C51" s="73">
        <f>'[2]App.2-B_FA Contin MIFRS 2013'!F51</f>
        <v>266697</v>
      </c>
      <c r="D51" s="74">
        <f>'[2]App.2-CG_MIFRS_DepExp_2012'!F51</f>
        <v>15</v>
      </c>
      <c r="E51" s="80">
        <f t="shared" si="0"/>
        <v>6.6666666666666666E-2</v>
      </c>
      <c r="F51" s="81">
        <f>IF(D51=0,'[2]App.2-CG_MIFRS_DepExp_2012'!O51,+'[2]App.2-CG_MIFRS_DepExp_2012'!O51+((C51*0.5)/D51))</f>
        <v>118418.11366217125</v>
      </c>
      <c r="G51" s="77">
        <f>-'[2]App.2-B_FA Contin MIFRS 2013'!K51</f>
        <v>118418</v>
      </c>
      <c r="H51" s="82">
        <f t="shared" si="1"/>
        <v>0.11366217125032563</v>
      </c>
    </row>
    <row r="52" spans="1:10" x14ac:dyDescent="0.25">
      <c r="A52" s="79">
        <v>1985</v>
      </c>
      <c r="B52" s="39" t="s">
        <v>56</v>
      </c>
      <c r="C52" s="73">
        <f>'[2]App.2-B_FA Contin MIFRS 2013'!F52</f>
        <v>0</v>
      </c>
      <c r="D52" s="74">
        <f>'[2]App.2-CG_MIFRS_DepExp_2012'!F52</f>
        <v>0</v>
      </c>
      <c r="E52" s="80">
        <f t="shared" si="0"/>
        <v>0</v>
      </c>
      <c r="F52" s="81">
        <f>IF(D52=0,'[2]App.2-CG_MIFRS_DepExp_2012'!O52,+'[2]App.2-CG_MIFRS_DepExp_2012'!O52+((C52*0.5)/D52))</f>
        <v>0</v>
      </c>
      <c r="G52" s="77">
        <f>-'[2]App.2-B_FA Contin MIFRS 2013'!K52</f>
        <v>0</v>
      </c>
      <c r="H52" s="82">
        <f t="shared" si="1"/>
        <v>0</v>
      </c>
    </row>
    <row r="53" spans="1:10" x14ac:dyDescent="0.25">
      <c r="A53" s="79">
        <v>1995</v>
      </c>
      <c r="B53" s="39" t="s">
        <v>57</v>
      </c>
      <c r="C53" s="73">
        <f>'[2]App.2-B_FA Contin MIFRS 2013'!F53</f>
        <v>-382523</v>
      </c>
      <c r="D53" s="74">
        <f>'[2]App.2-CG_MIFRS_DepExp_2012'!F53</f>
        <v>35</v>
      </c>
      <c r="E53" s="80">
        <f t="shared" si="0"/>
        <v>2.8571428571428571E-2</v>
      </c>
      <c r="F53" s="81">
        <f>IF(D53=0,'[2]App.2-CG_MIFRS_DepExp_2012'!O53,+'[2]App.2-CG_MIFRS_DepExp_2012'!O53+((C53*0.5)/D53))</f>
        <v>-246331.50056118093</v>
      </c>
      <c r="G53" s="77">
        <f>-'[2]App.2-B_FA Contin MIFRS 2013'!K53</f>
        <v>-246332</v>
      </c>
      <c r="H53" s="82">
        <f t="shared" si="1"/>
        <v>0.49943881906801835</v>
      </c>
    </row>
    <row r="54" spans="1:10" x14ac:dyDescent="0.25">
      <c r="A54" s="86" t="s">
        <v>58</v>
      </c>
      <c r="B54" s="87"/>
      <c r="C54" s="88"/>
      <c r="D54" s="88"/>
      <c r="E54" s="80">
        <f t="shared" si="0"/>
        <v>0</v>
      </c>
      <c r="F54" s="81">
        <f>IF(D54=0,'[2]App.2-CG_MIFRS_DepExp_2012'!O54,+'[2]App.2-CG_MIFRS_DepExp_2012'!O54+((C54*0.5)/D54))</f>
        <v>0</v>
      </c>
      <c r="G54" s="89"/>
      <c r="H54" s="82">
        <f t="shared" si="1"/>
        <v>0</v>
      </c>
    </row>
    <row r="55" spans="1:10" ht="13.8" thickBot="1" x14ac:dyDescent="0.3">
      <c r="A55" s="90"/>
      <c r="B55" s="91"/>
      <c r="C55" s="92"/>
      <c r="D55" s="92"/>
      <c r="E55" s="93">
        <f t="shared" si="0"/>
        <v>0</v>
      </c>
      <c r="F55" s="94">
        <f>IF(D55=0,'[2]App.2-CG_MIFRS_DepExp_2012'!O55,+'[2]App.2-CG_MIFRS_DepExp_2012'!O55+((C55*0.5)/D55))</f>
        <v>0</v>
      </c>
      <c r="G55" s="95"/>
      <c r="H55" s="96">
        <f t="shared" si="1"/>
        <v>0</v>
      </c>
    </row>
    <row r="56" spans="1:10" ht="14.4" thickTop="1" thickBot="1" x14ac:dyDescent="0.3">
      <c r="A56" s="97"/>
      <c r="B56" s="98" t="s">
        <v>59</v>
      </c>
      <c r="C56" s="99">
        <f>SUM(C16:C55)</f>
        <v>10371352</v>
      </c>
      <c r="D56" s="100"/>
      <c r="E56" s="100"/>
      <c r="F56" s="99">
        <f>SUM(F16:F55)</f>
        <v>1774635.2312551127</v>
      </c>
      <c r="G56" s="99">
        <f>SUM(G16:G55)</f>
        <v>1782754</v>
      </c>
      <c r="H56" s="101">
        <f>SUM(H16:H55)</f>
        <v>-8118.7687448872057</v>
      </c>
    </row>
    <row r="57" spans="1:10" x14ac:dyDescent="0.25">
      <c r="A57" s="102"/>
      <c r="B57" s="58" t="s">
        <v>86</v>
      </c>
      <c r="F57" s="103">
        <f>'[2]App.2-EB_PP&amp;E Deferral Account'!E40</f>
        <v>-639864</v>
      </c>
      <c r="H57" s="104"/>
      <c r="I57" s="105"/>
      <c r="J57" s="106"/>
    </row>
    <row r="58" spans="1:10" ht="24.75" customHeight="1" thickBot="1" x14ac:dyDescent="0.3">
      <c r="A58" s="102"/>
      <c r="B58" s="127" t="s">
        <v>87</v>
      </c>
      <c r="C58" s="127"/>
      <c r="D58" s="127"/>
      <c r="E58" s="128"/>
      <c r="F58" s="107">
        <f>+F57+F56</f>
        <v>1134771.2312551127</v>
      </c>
      <c r="H58" s="104"/>
      <c r="I58" s="105"/>
      <c r="J58" s="106"/>
    </row>
    <row r="59" spans="1:10" ht="13.8" thickTop="1" x14ac:dyDescent="0.25"/>
    <row r="60" spans="1:10" x14ac:dyDescent="0.25">
      <c r="A60" s="108" t="s">
        <v>64</v>
      </c>
      <c r="B60" s="109"/>
      <c r="C60" s="109"/>
      <c r="D60" s="109"/>
      <c r="E60" s="109"/>
      <c r="F60" s="109"/>
      <c r="G60" s="109"/>
      <c r="H60" s="109"/>
    </row>
    <row r="61" spans="1:10" ht="29.25" customHeight="1" x14ac:dyDescent="0.25">
      <c r="A61" s="110">
        <v>1</v>
      </c>
      <c r="B61" s="129" t="s">
        <v>88</v>
      </c>
      <c r="C61" s="129"/>
      <c r="D61" s="129"/>
      <c r="E61" s="129"/>
      <c r="F61" s="129"/>
      <c r="G61" s="129"/>
      <c r="H61" s="129"/>
      <c r="I61" s="129"/>
      <c r="J61" s="129"/>
    </row>
    <row r="62" spans="1:10" x14ac:dyDescent="0.25">
      <c r="A62" s="111">
        <v>2</v>
      </c>
      <c r="B62" s="129" t="s">
        <v>89</v>
      </c>
      <c r="C62" s="129"/>
      <c r="D62" s="129"/>
      <c r="E62" s="129"/>
      <c r="F62" s="129"/>
      <c r="G62" s="129"/>
      <c r="H62" s="129"/>
      <c r="I62" s="129"/>
      <c r="J62" s="129"/>
    </row>
    <row r="65" spans="1:12" ht="12.75" customHeight="1" x14ac:dyDescent="0.25">
      <c r="A65" s="108" t="s">
        <v>90</v>
      </c>
      <c r="B65" s="130" t="s">
        <v>91</v>
      </c>
      <c r="C65" s="130"/>
      <c r="D65" s="130"/>
      <c r="E65" s="130"/>
      <c r="F65" s="130"/>
      <c r="G65" s="130"/>
      <c r="H65" s="130"/>
      <c r="I65" s="130"/>
      <c r="J65" s="130"/>
      <c r="K65" s="112"/>
      <c r="L65" s="112"/>
    </row>
    <row r="66" spans="1:12" ht="15" customHeight="1" x14ac:dyDescent="0.25">
      <c r="B66" s="130"/>
      <c r="C66" s="130"/>
      <c r="D66" s="130"/>
      <c r="E66" s="130"/>
      <c r="F66" s="130"/>
      <c r="G66" s="130"/>
      <c r="H66" s="130"/>
      <c r="I66" s="130"/>
      <c r="J66" s="130"/>
      <c r="K66" s="112"/>
      <c r="L66" s="112"/>
    </row>
    <row r="67" spans="1:12" x14ac:dyDescent="0.25">
      <c r="B67" s="112"/>
      <c r="C67" s="112"/>
      <c r="D67" s="112"/>
      <c r="E67" s="112"/>
      <c r="F67" s="112"/>
      <c r="G67" s="112"/>
      <c r="H67" s="112"/>
      <c r="I67" s="112"/>
      <c r="J67" s="112"/>
      <c r="K67" s="112"/>
      <c r="L67" s="112"/>
    </row>
    <row r="71" spans="1:12" x14ac:dyDescent="0.25">
      <c r="G71" s="113"/>
    </row>
    <row r="72" spans="1:12" x14ac:dyDescent="0.25">
      <c r="A72" s="114"/>
      <c r="B72" s="109"/>
      <c r="C72" s="109"/>
      <c r="D72" s="109"/>
      <c r="E72" s="109"/>
      <c r="F72" s="109"/>
      <c r="G72" s="109"/>
      <c r="H72" s="109"/>
    </row>
    <row r="73" spans="1:12" ht="12.75" customHeight="1" x14ac:dyDescent="0.25">
      <c r="B73" s="115"/>
      <c r="C73" s="115"/>
      <c r="D73" s="115"/>
      <c r="E73" s="115"/>
      <c r="F73" s="109"/>
      <c r="G73" s="109"/>
      <c r="H73" s="109"/>
    </row>
    <row r="74" spans="1:12" x14ac:dyDescent="0.25">
      <c r="A74" s="116"/>
      <c r="B74" s="115"/>
      <c r="C74" s="115"/>
      <c r="D74" s="115"/>
      <c r="E74" s="115"/>
      <c r="F74" s="109"/>
      <c r="G74" s="109"/>
      <c r="H74" s="109"/>
    </row>
    <row r="75" spans="1:12" x14ac:dyDescent="0.25">
      <c r="B75" s="115"/>
      <c r="C75" s="115"/>
      <c r="D75" s="115"/>
      <c r="E75" s="115"/>
      <c r="F75" s="109"/>
      <c r="G75" s="109"/>
      <c r="H75" s="109"/>
    </row>
    <row r="77" spans="1:12" x14ac:dyDescent="0.25">
      <c r="A77" s="114"/>
    </row>
    <row r="78" spans="1:12" x14ac:dyDescent="0.25">
      <c r="A78" s="114"/>
    </row>
  </sheetData>
  <mergeCells count="10">
    <mergeCell ref="B58:E58"/>
    <mergeCell ref="B61:J61"/>
    <mergeCell ref="B62:J62"/>
    <mergeCell ref="B65:J66"/>
    <mergeCell ref="A9:J9"/>
    <mergeCell ref="A10:J10"/>
    <mergeCell ref="A11:J11"/>
    <mergeCell ref="A14:A15"/>
    <mergeCell ref="B14:B15"/>
    <mergeCell ref="G14:G15"/>
  </mergeCells>
  <dataValidations count="1">
    <dataValidation allowBlank="1" showInputMessage="1" showErrorMessage="1" promptTitle="Date Format" prompt="E.g:  &quot;August 1, 2011&quot;" sqref="WVP983048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dataValidations>
  <printOptions horizontalCentered="1"/>
  <pageMargins left="0.35433070866141736" right="0.35433070866141736" top="0.31496062992125984" bottom="0.19685039370078741" header="0.39370078740157483" footer="0.27559055118110237"/>
  <pageSetup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App.2-B_FA Contin MIFRS 2012</vt:lpstr>
      <vt:lpstr>App.2-B_FA Contin MIFRS 2013</vt:lpstr>
      <vt:lpstr>App.2-CH_MIFRS_DepExp_2013</vt:lpstr>
      <vt:lpstr>'App.2-B_FA Contin MIFRS 2012'!Print_Area</vt:lpstr>
      <vt:lpstr>'App.2-CH_MIFRS_DepExp_2013'!Print_Area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Georgette Vlahos</cp:lastModifiedBy>
  <cp:lastPrinted>2013-07-22T19:57:34Z</cp:lastPrinted>
  <dcterms:created xsi:type="dcterms:W3CDTF">2013-07-22T19:05:34Z</dcterms:created>
  <dcterms:modified xsi:type="dcterms:W3CDTF">2013-07-22T21:18:45Z</dcterms:modified>
</cp:coreProperties>
</file>