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12120" windowHeight="9120" firstSheet="2" activeTab="5"/>
  </bookViews>
  <sheets>
    <sheet name="Example 1 - App.2-F" sheetId="1" r:id="rId1"/>
    <sheet name="Ex. 1 -RRWF-3. Data_Input_Sheet" sheetId="2" r:id="rId2"/>
    <sheet name="Ex. 1 - RRWF - 9. Rev_Reqt (2)" sheetId="8" r:id="rId3"/>
    <sheet name="Example 2 - App.2-F " sheetId="4" r:id="rId4"/>
    <sheet name="Ex. 2-RRWF-3. Data_Input_Sheet" sheetId="5" r:id="rId5"/>
    <sheet name="Ex.2-RRWF- 9. Rev_Reqt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LDC_LIST" localSheetId="1">[1]lists!$AM$1:$AM$80</definedName>
    <definedName name="LDC_LIST" localSheetId="4">[1]lists!$AM$1:$AM$80</definedName>
    <definedName name="LDC_LIST">[2]lists!$AM$1:$AM$80</definedName>
    <definedName name="LDCLIST">'[3]LDC Info'!$AA$3:$AA$80</definedName>
    <definedName name="_xlnm.Print_Area" localSheetId="1">'Ex. 1 -RRWF-3. Data_Input_Sheet'!$A$1:$X$90</definedName>
    <definedName name="_xlnm.Print_Area" localSheetId="4">'Ex. 2-RRWF-3. Data_Input_Sheet'!$A$1:$X$90</definedName>
    <definedName name="_xlnm.Print_Area" localSheetId="0">'Example 1 - App.2-F'!$A$1:$I$66</definedName>
    <definedName name="_xlnm.Print_Area" localSheetId="3">'Example 2 - App.2-F '!$A$1:$I$66</definedName>
    <definedName name="ratedescription">[4]hidden1!$D$1:$D$122</definedName>
    <definedName name="units">[4]hidden1!$J$3:$J$8</definedName>
  </definedNames>
  <calcPr calcId="144525"/>
</workbook>
</file>

<file path=xl/calcChain.xml><?xml version="1.0" encoding="utf-8"?>
<calcChain xmlns="http://schemas.openxmlformats.org/spreadsheetml/2006/main">
  <c r="R49" i="8" l="1"/>
  <c r="N49" i="8"/>
  <c r="V49" i="8"/>
  <c r="J49" i="8"/>
  <c r="R48" i="8"/>
  <c r="N48" i="8"/>
  <c r="V48" i="8"/>
  <c r="J48" i="8"/>
  <c r="R47" i="8"/>
  <c r="N47" i="8"/>
  <c r="V47" i="8"/>
  <c r="J47" i="8"/>
  <c r="R46" i="8"/>
  <c r="R50" i="8" s="1"/>
  <c r="N46" i="8"/>
  <c r="N50" i="8" s="1"/>
  <c r="N17" i="8" s="1"/>
  <c r="J46" i="8"/>
  <c r="J50" i="8" s="1"/>
  <c r="N37" i="8"/>
  <c r="V37" i="8" s="1"/>
  <c r="R37" i="8" s="1"/>
  <c r="F37" i="8"/>
  <c r="V34" i="8"/>
  <c r="R34" i="8"/>
  <c r="N34" i="8"/>
  <c r="F34" i="8"/>
  <c r="V30" i="8"/>
  <c r="N30" i="8"/>
  <c r="F30" i="8"/>
  <c r="V26" i="8"/>
  <c r="R26" i="8"/>
  <c r="N26" i="8"/>
  <c r="J26" i="8"/>
  <c r="F26" i="8"/>
  <c r="V25" i="8"/>
  <c r="N25" i="8"/>
  <c r="R25" i="8" s="1"/>
  <c r="F25" i="8"/>
  <c r="V24" i="8"/>
  <c r="R24" i="8"/>
  <c r="N24" i="8"/>
  <c r="J24" i="8"/>
  <c r="F24" i="8"/>
  <c r="V23" i="8"/>
  <c r="R23" i="8"/>
  <c r="N23" i="8"/>
  <c r="J23" i="8"/>
  <c r="F23" i="8"/>
  <c r="V22" i="8"/>
  <c r="V27" i="8" s="1"/>
  <c r="V32" i="8" s="1"/>
  <c r="R22" i="8"/>
  <c r="N22" i="8"/>
  <c r="N27" i="8" s="1"/>
  <c r="N32" i="8" s="1"/>
  <c r="J22" i="8"/>
  <c r="F22" i="8"/>
  <c r="V16" i="8"/>
  <c r="N16" i="8"/>
  <c r="F16" i="8"/>
  <c r="V13" i="8"/>
  <c r="N13" i="8"/>
  <c r="R13" i="8" s="1"/>
  <c r="R50" i="7"/>
  <c r="N50" i="7"/>
  <c r="V50" i="7" s="1"/>
  <c r="J50" i="7"/>
  <c r="R49" i="7"/>
  <c r="N49" i="7"/>
  <c r="V49" i="7" s="1"/>
  <c r="J49" i="7"/>
  <c r="R48" i="7"/>
  <c r="N48" i="7"/>
  <c r="V48" i="7" s="1"/>
  <c r="J48" i="7"/>
  <c r="R47" i="7"/>
  <c r="N47" i="7"/>
  <c r="J47" i="7"/>
  <c r="N38" i="7"/>
  <c r="V38" i="7" s="1"/>
  <c r="R38" i="7" s="1"/>
  <c r="F38" i="7"/>
  <c r="V35" i="7"/>
  <c r="N35" i="7"/>
  <c r="F35" i="7"/>
  <c r="V31" i="7"/>
  <c r="N31" i="7"/>
  <c r="F31" i="7"/>
  <c r="V27" i="7"/>
  <c r="R27" i="7"/>
  <c r="N27" i="7"/>
  <c r="J27" i="7"/>
  <c r="F27" i="7"/>
  <c r="V26" i="7"/>
  <c r="N26" i="7"/>
  <c r="F26" i="7"/>
  <c r="V25" i="7"/>
  <c r="R25" i="7"/>
  <c r="N25" i="7"/>
  <c r="J25" i="7"/>
  <c r="F25" i="7"/>
  <c r="V24" i="7"/>
  <c r="R24" i="7"/>
  <c r="N24" i="7"/>
  <c r="J24" i="7"/>
  <c r="F24" i="7"/>
  <c r="V23" i="7"/>
  <c r="R23" i="7"/>
  <c r="N23" i="7"/>
  <c r="J23" i="7"/>
  <c r="F23" i="7"/>
  <c r="V17" i="7"/>
  <c r="N17" i="7"/>
  <c r="F17" i="7"/>
  <c r="V14" i="7"/>
  <c r="N14" i="7"/>
  <c r="R14" i="7" s="1"/>
  <c r="Q67" i="5"/>
  <c r="I67" i="5"/>
  <c r="U60" i="5"/>
  <c r="M60" i="5"/>
  <c r="E60" i="5"/>
  <c r="U59" i="5"/>
  <c r="M59" i="5"/>
  <c r="E59" i="5"/>
  <c r="U47" i="5"/>
  <c r="M47" i="5"/>
  <c r="E47" i="5"/>
  <c r="U40" i="5"/>
  <c r="M40" i="5"/>
  <c r="U39" i="5"/>
  <c r="M39" i="5"/>
  <c r="E39" i="5"/>
  <c r="U38" i="5"/>
  <c r="M38" i="5"/>
  <c r="U37" i="5"/>
  <c r="M37" i="5"/>
  <c r="U36" i="5"/>
  <c r="M36" i="5"/>
  <c r="Q33" i="5"/>
  <c r="I33" i="5"/>
  <c r="Q31" i="5"/>
  <c r="I31" i="5"/>
  <c r="Q30" i="5"/>
  <c r="I30" i="5"/>
  <c r="Q29" i="5"/>
  <c r="I29" i="5"/>
  <c r="Q28" i="5"/>
  <c r="I28" i="5"/>
  <c r="Q26" i="5"/>
  <c r="I26" i="5"/>
  <c r="Q25" i="5"/>
  <c r="I25" i="5"/>
  <c r="M21" i="5"/>
  <c r="U21" i="5"/>
  <c r="U20" i="5"/>
  <c r="M20" i="5"/>
  <c r="U19" i="5"/>
  <c r="M19" i="5"/>
  <c r="U17" i="5"/>
  <c r="M17" i="5"/>
  <c r="U16" i="5"/>
  <c r="M16" i="5"/>
  <c r="Q12" i="5"/>
  <c r="I12" i="5"/>
  <c r="U1" i="5"/>
  <c r="I62" i="4"/>
  <c r="I27" i="4" s="1"/>
  <c r="I35" i="4" s="1"/>
  <c r="E31" i="5" s="1"/>
  <c r="F50" i="7" s="1"/>
  <c r="H62" i="4"/>
  <c r="G62" i="4"/>
  <c r="F62" i="4"/>
  <c r="E62" i="4"/>
  <c r="D62" i="4"/>
  <c r="C62" i="4"/>
  <c r="I56" i="4"/>
  <c r="H56" i="4"/>
  <c r="G56" i="4"/>
  <c r="E56" i="4"/>
  <c r="D56" i="4"/>
  <c r="C56" i="4"/>
  <c r="I34" i="4"/>
  <c r="E30" i="5" s="1"/>
  <c r="F49" i="7" s="1"/>
  <c r="I33" i="4"/>
  <c r="E29" i="5" s="1"/>
  <c r="F48" i="7" s="1"/>
  <c r="H33" i="4"/>
  <c r="G33" i="4"/>
  <c r="F33" i="4"/>
  <c r="E33" i="4"/>
  <c r="D33" i="4"/>
  <c r="C33" i="4"/>
  <c r="I32" i="4"/>
  <c r="I36" i="4" s="1"/>
  <c r="H32" i="4"/>
  <c r="G32" i="4"/>
  <c r="G36" i="4"/>
  <c r="F32" i="4"/>
  <c r="F36" i="4"/>
  <c r="E32" i="4"/>
  <c r="E36" i="4"/>
  <c r="D32" i="4"/>
  <c r="D36" i="4"/>
  <c r="C32" i="4"/>
  <c r="C36" i="4"/>
  <c r="I13" i="4"/>
  <c r="H13" i="4"/>
  <c r="G13" i="4"/>
  <c r="F12" i="4" s="1"/>
  <c r="F55" i="4" s="1"/>
  <c r="H12" i="4"/>
  <c r="G12" i="4"/>
  <c r="I1" i="4"/>
  <c r="Q67" i="2"/>
  <c r="I67" i="2"/>
  <c r="U60" i="2"/>
  <c r="M60" i="2"/>
  <c r="E60" i="2"/>
  <c r="U59" i="2"/>
  <c r="M59" i="2"/>
  <c r="E59" i="2"/>
  <c r="U47" i="2"/>
  <c r="M47" i="2"/>
  <c r="E47" i="2"/>
  <c r="U40" i="2"/>
  <c r="M40" i="2"/>
  <c r="U39" i="2"/>
  <c r="M39" i="2"/>
  <c r="E39" i="2"/>
  <c r="U38" i="2"/>
  <c r="M38" i="2"/>
  <c r="U37" i="2"/>
  <c r="M37" i="2"/>
  <c r="U36" i="2"/>
  <c r="M36" i="2"/>
  <c r="Q33" i="2"/>
  <c r="I33" i="2"/>
  <c r="Q31" i="2"/>
  <c r="I31" i="2"/>
  <c r="Q30" i="2"/>
  <c r="I30" i="2"/>
  <c r="Q29" i="2"/>
  <c r="I29" i="2"/>
  <c r="Q28" i="2"/>
  <c r="I28" i="2"/>
  <c r="Q26" i="2"/>
  <c r="I26" i="2"/>
  <c r="Q25" i="2"/>
  <c r="I25" i="2"/>
  <c r="M21" i="2"/>
  <c r="U21" i="2" s="1"/>
  <c r="U20" i="2"/>
  <c r="M20" i="2"/>
  <c r="U19" i="2"/>
  <c r="M19" i="2"/>
  <c r="U17" i="2"/>
  <c r="M17" i="2"/>
  <c r="U16" i="2"/>
  <c r="M16" i="2"/>
  <c r="Q12" i="2"/>
  <c r="I12" i="2"/>
  <c r="U1" i="2"/>
  <c r="I34" i="1"/>
  <c r="E30" i="2" s="1"/>
  <c r="F48" i="8" s="1"/>
  <c r="J16" i="8"/>
  <c r="C12" i="4"/>
  <c r="C55" i="4" s="1"/>
  <c r="E12" i="4"/>
  <c r="E55" i="4" s="1"/>
  <c r="J25" i="8"/>
  <c r="J34" i="8"/>
  <c r="J27" i="8"/>
  <c r="J26" i="7"/>
  <c r="J28" i="7" s="1"/>
  <c r="R30" i="8"/>
  <c r="D12" i="4"/>
  <c r="D55" i="4" s="1"/>
  <c r="J17" i="7"/>
  <c r="F28" i="7"/>
  <c r="F33" i="7" s="1"/>
  <c r="N28" i="7"/>
  <c r="N33" i="7" s="1"/>
  <c r="V28" i="7"/>
  <c r="V33" i="7" s="1"/>
  <c r="R35" i="7"/>
  <c r="J38" i="7"/>
  <c r="J51" i="7"/>
  <c r="R51" i="7"/>
  <c r="R16" i="8"/>
  <c r="J37" i="8"/>
  <c r="J13" i="8"/>
  <c r="J30" i="8"/>
  <c r="J32" i="8" s="1"/>
  <c r="V46" i="8"/>
  <c r="V50" i="8" s="1"/>
  <c r="V17" i="8" s="1"/>
  <c r="J14" i="7"/>
  <c r="J31" i="7"/>
  <c r="V47" i="7"/>
  <c r="H36" i="4"/>
  <c r="I62" i="1"/>
  <c r="I29" i="1" s="1"/>
  <c r="I35" i="1" s="1"/>
  <c r="E31" i="2" s="1"/>
  <c r="F49" i="8" s="1"/>
  <c r="H62" i="1"/>
  <c r="G62" i="1"/>
  <c r="F62" i="1"/>
  <c r="E62" i="1"/>
  <c r="D62" i="1"/>
  <c r="C62" i="1"/>
  <c r="I56" i="1"/>
  <c r="H56" i="1"/>
  <c r="G56" i="1"/>
  <c r="E56" i="1"/>
  <c r="D56" i="1"/>
  <c r="C56" i="1"/>
  <c r="I33" i="1"/>
  <c r="E29" i="2" s="1"/>
  <c r="F47" i="8" s="1"/>
  <c r="H33" i="1"/>
  <c r="G33" i="1"/>
  <c r="F33" i="1"/>
  <c r="E33" i="1"/>
  <c r="D33" i="1"/>
  <c r="C33" i="1"/>
  <c r="I32" i="1"/>
  <c r="E28" i="2" s="1"/>
  <c r="F46" i="8" s="1"/>
  <c r="H32" i="1"/>
  <c r="H36" i="1" s="1"/>
  <c r="G32" i="1"/>
  <c r="G36" i="1" s="1"/>
  <c r="F32" i="1"/>
  <c r="F36" i="1" s="1"/>
  <c r="E32" i="1"/>
  <c r="E36" i="1" s="1"/>
  <c r="D32" i="1"/>
  <c r="D36" i="1" s="1"/>
  <c r="C32" i="1"/>
  <c r="C36" i="1" s="1"/>
  <c r="I13" i="1"/>
  <c r="H13" i="1"/>
  <c r="G13" i="1"/>
  <c r="F12" i="1" s="1"/>
  <c r="F55" i="1" s="1"/>
  <c r="H12" i="1"/>
  <c r="G12" i="1"/>
  <c r="E12" i="1"/>
  <c r="E55" i="1" s="1"/>
  <c r="D12" i="1"/>
  <c r="D55" i="1" s="1"/>
  <c r="C12" i="1"/>
  <c r="C55" i="1" s="1"/>
  <c r="I1" i="1"/>
  <c r="J35" i="7" l="1"/>
  <c r="R26" i="7"/>
  <c r="R31" i="7"/>
  <c r="N51" i="7"/>
  <c r="N18" i="7" s="1"/>
  <c r="F27" i="8"/>
  <c r="F32" i="8" s="1"/>
  <c r="V51" i="7"/>
  <c r="V18" i="7" s="1"/>
  <c r="V19" i="7" s="1"/>
  <c r="V37" i="7" s="1"/>
  <c r="V40" i="7" s="1"/>
  <c r="R28" i="7"/>
  <c r="R17" i="7"/>
  <c r="J33" i="7"/>
  <c r="R33" i="7"/>
  <c r="R27" i="8"/>
  <c r="R32" i="8" s="1"/>
  <c r="N18" i="8"/>
  <c r="N36" i="8" s="1"/>
  <c r="N39" i="8" s="1"/>
  <c r="F50" i="8"/>
  <c r="F17" i="8" s="1"/>
  <c r="F18" i="8" s="1"/>
  <c r="F36" i="8" s="1"/>
  <c r="F39" i="8" s="1"/>
  <c r="R18" i="7"/>
  <c r="R19" i="7" s="1"/>
  <c r="R37" i="7" s="1"/>
  <c r="R40" i="7" s="1"/>
  <c r="R17" i="8"/>
  <c r="R18" i="8" s="1"/>
  <c r="R36" i="8" s="1"/>
  <c r="R39" i="8" s="1"/>
  <c r="V18" i="8"/>
  <c r="V36" i="8" s="1"/>
  <c r="V39" i="8" s="1"/>
  <c r="N19" i="7"/>
  <c r="N37" i="7" s="1"/>
  <c r="N40" i="7" s="1"/>
  <c r="E28" i="5"/>
  <c r="F47" i="7" s="1"/>
  <c r="F51" i="7" s="1"/>
  <c r="F18" i="7" s="1"/>
  <c r="F19" i="7" s="1"/>
  <c r="F37" i="7" s="1"/>
  <c r="F40" i="7" s="1"/>
  <c r="I36" i="1"/>
  <c r="J18" i="7" l="1"/>
  <c r="J19" i="7" s="1"/>
  <c r="J37" i="7" s="1"/>
  <c r="J40" i="7" s="1"/>
  <c r="J17" i="8"/>
  <c r="J18" i="8" s="1"/>
  <c r="J36" i="8" s="1"/>
  <c r="J39" i="8" s="1"/>
</calcChain>
</file>

<file path=xl/sharedStrings.xml><?xml version="1.0" encoding="utf-8"?>
<sst xmlns="http://schemas.openxmlformats.org/spreadsheetml/2006/main" count="361" uniqueCount="154">
  <si>
    <t>File Number:</t>
  </si>
  <si>
    <t>Exhibit:</t>
  </si>
  <si>
    <t>Tab:</t>
  </si>
  <si>
    <t>Schedule:</t>
  </si>
  <si>
    <t>Page:</t>
  </si>
  <si>
    <t>Date:</t>
  </si>
  <si>
    <t>Other Operating Revenue</t>
  </si>
  <si>
    <t>USoA #</t>
  </si>
  <si>
    <t>USoA Description</t>
  </si>
  <si>
    <t>Test Year</t>
  </si>
  <si>
    <t>Reporting Basis</t>
  </si>
  <si>
    <t>CGAAP</t>
  </si>
  <si>
    <t>MIFRS</t>
  </si>
  <si>
    <t>Specific Service Charges</t>
  </si>
  <si>
    <t>Late Payment Charges</t>
  </si>
  <si>
    <t>Retail Services Revenues</t>
  </si>
  <si>
    <t>Other Operating Revenues</t>
  </si>
  <si>
    <t>Other Income or Deductions</t>
  </si>
  <si>
    <t>Total</t>
  </si>
  <si>
    <t>Description</t>
  </si>
  <si>
    <t>Account(s)</t>
  </si>
  <si>
    <t>Specific Service Charges:</t>
  </si>
  <si>
    <t>Late Payment Charges:</t>
  </si>
  <si>
    <t>Other Distribution Revenues:</t>
  </si>
  <si>
    <t>4080, 4082, 4084, 4090, 4205, 4210, 4215, 4220, 4240, 4245</t>
  </si>
  <si>
    <t>Other Income and Expenses:</t>
  </si>
  <si>
    <t>4305, 4310, 4315, 4320, 4325, 4330, 4335, 4340, 4345, 4350, 4355, 4360, 4365, 4370, 4375, 4380, 4385, 4390, 4395, 4398, 4405, 4415</t>
  </si>
  <si>
    <t>Note: Add all applicable accounts listed above to the table and include all relevant information.</t>
  </si>
  <si>
    <t>The above table assumes adoption of MIFRS as of January 1, 2013.  If the adoption year differs, please adjust the table accordingly.</t>
  </si>
  <si>
    <t>Account Breakdown Details</t>
  </si>
  <si>
    <r>
      <t xml:space="preserve">For each </t>
    </r>
    <r>
      <rPr>
        <sz val="10"/>
        <rFont val="Arial"/>
        <family val="2"/>
      </rPr>
      <t>"Other Operating Revenue" and "Other Income or Deductions" Account, a detailed breakdown of the account components is required.  See the example below for Account 4405, Interest and Dividend Income.</t>
    </r>
  </si>
  <si>
    <t>Account 4405 - Interest and Dividend Income</t>
  </si>
  <si>
    <t>Bridge Year</t>
  </si>
  <si>
    <t>Short-term Investment Interest</t>
  </si>
  <si>
    <t>Bank Deposit Interest</t>
  </si>
  <si>
    <t>Miscellaneous Interest Revenue</t>
  </si>
  <si>
    <r>
      <t>etc.</t>
    </r>
    <r>
      <rPr>
        <vertAlign val="superscript"/>
        <sz val="10"/>
        <rFont val="Arial"/>
        <family val="2"/>
      </rPr>
      <t>1</t>
    </r>
  </si>
  <si>
    <t>Notes:</t>
  </si>
  <si>
    <t>List and specify any other interest revenue</t>
  </si>
  <si>
    <t>If the applicant is adopting IFRS or an alternate accounting standard as of January 1, 2012 for financial reporting purposes, 2011 must be presented on both a CGAAP and MIFRS (or alternate accounting standard) basis.</t>
  </si>
  <si>
    <t>If the applicant is adopting IFRS or an alternate accounting standard as of January 1, 2013 for financial reporting purposes, 2012 must be presented on both a CGAAP and MIFRS (or alternate accounting standard) basis.</t>
  </si>
  <si>
    <t>Distribution Service Revenue</t>
  </si>
  <si>
    <t>Service Transaction Requests (STR) Revenues</t>
  </si>
  <si>
    <t>Rent from Electric Property</t>
  </si>
  <si>
    <t>Revenues from Merchandise, Jobbing, Etc.</t>
  </si>
  <si>
    <t>Costs and Expenses of Merchandising, Jobbing Etc.</t>
  </si>
  <si>
    <t>Gain on Disposition of Utility and Other Property</t>
  </si>
  <si>
    <t>Revenues from Non-Utility Operations</t>
  </si>
  <si>
    <t>Expenses of Non-Utility Operations</t>
  </si>
  <si>
    <t>Interest and Dividend Income</t>
  </si>
  <si>
    <r>
      <t xml:space="preserve">Data Input </t>
    </r>
    <r>
      <rPr>
        <b/>
        <vertAlign val="superscript"/>
        <sz val="14"/>
        <rFont val="Arial"/>
        <family val="2"/>
      </rPr>
      <t>(1)</t>
    </r>
  </si>
  <si>
    <t>Initial Application</t>
  </si>
  <si>
    <t>(2)</t>
  </si>
  <si>
    <t>(6)</t>
  </si>
  <si>
    <t>Per Board Decision</t>
  </si>
  <si>
    <t>Rate Base</t>
  </si>
  <si>
    <t xml:space="preserve">   Gross Fixed Assets (average)</t>
  </si>
  <si>
    <t xml:space="preserve">   Accumulated Depreciation (average)</t>
  </si>
  <si>
    <t>(5)</t>
  </si>
  <si>
    <t>Allowance for Working Capital:</t>
  </si>
  <si>
    <t xml:space="preserve">   Controllable Expenses</t>
  </si>
  <si>
    <t xml:space="preserve">   Cost of Power</t>
  </si>
  <si>
    <t xml:space="preserve">   Working Capital Rate (%)</t>
  </si>
  <si>
    <t>(9)</t>
  </si>
  <si>
    <t>Utility Income</t>
  </si>
  <si>
    <t>Operating Revenues:</t>
  </si>
  <si>
    <t xml:space="preserve">   Distribution Revenue at Current Rates</t>
  </si>
  <si>
    <t xml:space="preserve">   Distribution Revenue at Proposed Rates</t>
  </si>
  <si>
    <t xml:space="preserve">   Other Revenue:</t>
  </si>
  <si>
    <t xml:space="preserve">      Specific Service Charges</t>
  </si>
  <si>
    <t xml:space="preserve">      Late Payment Charges</t>
  </si>
  <si>
    <t xml:space="preserve">      Other Distribution Revenue</t>
  </si>
  <si>
    <t xml:space="preserve">      Other Income and Deductions</t>
  </si>
  <si>
    <t>Total Revenue Offsets</t>
  </si>
  <si>
    <t>(7)</t>
  </si>
  <si>
    <t>Operating Expenses:</t>
  </si>
  <si>
    <t xml:space="preserve">   OM+A Expenses</t>
  </si>
  <si>
    <t xml:space="preserve">   Depreciation/Amortization</t>
  </si>
  <si>
    <t>(10)</t>
  </si>
  <si>
    <t xml:space="preserve">   Property taxes</t>
  </si>
  <si>
    <t xml:space="preserve">   Capital taxes</t>
  </si>
  <si>
    <t xml:space="preserve">   Other expenses</t>
  </si>
  <si>
    <t>Taxes/PILs</t>
  </si>
  <si>
    <t>Taxable Income:</t>
  </si>
  <si>
    <t>Adjustments required to arrive at taxable income</t>
  </si>
  <si>
    <t>(3)</t>
  </si>
  <si>
    <t>Utility Income Taxes and Rates:</t>
  </si>
  <si>
    <t xml:space="preserve">   Income taxes (not grossed up)</t>
  </si>
  <si>
    <t xml:space="preserve">   Income taxes (grossed up)</t>
  </si>
  <si>
    <t xml:space="preserve">   Capital Taxes</t>
  </si>
  <si>
    <t xml:space="preserve">   Federal tax (%)</t>
  </si>
  <si>
    <t xml:space="preserve">   Provincial tax (%)</t>
  </si>
  <si>
    <t>Income Tax Credits</t>
  </si>
  <si>
    <t xml:space="preserve">   </t>
  </si>
  <si>
    <t>Capitalization/Cost of Capital</t>
  </si>
  <si>
    <t>Capital Structure:</t>
  </si>
  <si>
    <t xml:space="preserve">   Long-term debt Capitalization Ratio (%)</t>
  </si>
  <si>
    <t xml:space="preserve">   Short-term debt Capitalization Ratio (%)</t>
  </si>
  <si>
    <t>(8)</t>
  </si>
  <si>
    <t xml:space="preserve">   Common Equity Capitalization Ratio (%)</t>
  </si>
  <si>
    <t xml:space="preserve">   Prefered Shares Capitalization Ratio (%)</t>
  </si>
  <si>
    <t>Cost of Capital</t>
  </si>
  <si>
    <t xml:space="preserve">   Long-term debt Cost Rate (%)</t>
  </si>
  <si>
    <t xml:space="preserve">   Short-term debt Cost Rate (%)</t>
  </si>
  <si>
    <t xml:space="preserve">   Common Equity Cost Rate (%)</t>
  </si>
  <si>
    <t xml:space="preserve">   Prefered Shares Cost Rate (%)</t>
  </si>
  <si>
    <t>Adjustment to Return on Rate Base associated with Deferred PP&amp;E balance as a result of transition from CGAAP to MIFRS ($)</t>
  </si>
  <si>
    <t>(11)</t>
  </si>
  <si>
    <t>General</t>
  </si>
  <si>
    <t>Data inputs are required on Sheets 3. Data from Sheet 3 will automatically complete calculations on sheets 4 through 9 (Rate Base through Revenue Requirement).  Sheets 4 through 9 do not require any inputs except for notes that the Applicant may wish to enter to support the results.  Pale green cells are available on sheets 4 through 9 to enter both footnotes beside key cells and the related text for the notes at the bottom of each sheet.</t>
  </si>
  <si>
    <t>(1)</t>
  </si>
  <si>
    <t>All inputs are in dollars ($) except where inputs are individually identified as percentages (%)</t>
  </si>
  <si>
    <t>Data in column E is for Application as originally filed.  For updated revenue requirement as a result of interrogatory responses, technical or settlement conferences, etc., use colimn M and Adjustments in column I</t>
  </si>
  <si>
    <t>Net of addbacks and deductions to arrive at taxable income.</t>
  </si>
  <si>
    <t>(4)</t>
  </si>
  <si>
    <t>Average of Gross Fixed Assets at beginning and end of the Test Year</t>
  </si>
  <si>
    <t>Average of Accumulated Depreciation at the beginning and end of the Test Year.  Enter as a negative amount.</t>
  </si>
  <si>
    <t>Select option from drop-down list by clicking on cell M10.  This column allows for the application update reflecting the end of discovery or Argument-in-Chief.  Also, the outcome of any Settlement Process can be reflected.</t>
  </si>
  <si>
    <t>Input total revenue offsets for deriving the base revenue requirement from the service revenue requirement</t>
  </si>
  <si>
    <t>4.0% unless an Applicant has proposed or been approved for another amount.</t>
  </si>
  <si>
    <t>Starting with 2013, default Working Capital Allowance factor is 13% (of Cost of Power plus controllable expenses).  Alternatively, WCA factor based on lead-lag study or approved WCA factor for another distributor, with supporting rationale.</t>
  </si>
  <si>
    <t>Depreciation Expense should include the adjustment resulting from the amortization of the deferred PP&amp;E balance as shown on Appendix 2-EA or Appendix 2-EB  of the Chapter 2 Appendices to the Filing Requirements.</t>
  </si>
  <si>
    <t>Adjustment should include the adjustment to the return on rate base associated with deferred PP&amp;E balance as shown on Appendix 2-EA or Appendix 2-EB of the Chapter 2 Appendices to the Filing Requirements.</t>
  </si>
  <si>
    <t>Line No.</t>
  </si>
  <si>
    <t>Deemed Interest Expense</t>
  </si>
  <si>
    <t>Adjustment to Return on Rate Base associated with Deferred PP&amp;E balance as a result of transition from CGAAP to MIFRS</t>
  </si>
  <si>
    <t>Notes</t>
  </si>
  <si>
    <t>Gain from Retirement of Utility and Other Property</t>
  </si>
  <si>
    <t>Loss from Retirement of Utility and Other Property</t>
  </si>
  <si>
    <r>
      <t>Particulars</t>
    </r>
    <r>
      <rPr>
        <sz val="10"/>
        <rFont val="Arial"/>
        <family val="2"/>
      </rPr>
      <t xml:space="preserve">                                </t>
    </r>
  </si>
  <si>
    <t xml:space="preserve">Initial Application   </t>
  </si>
  <si>
    <t>Distribution Revenue (at Proposed Rates)</t>
  </si>
  <si>
    <t>Other Revenue</t>
  </si>
  <si>
    <t>Total Operating Revenues</t>
  </si>
  <si>
    <t>OM+A Expenses</t>
  </si>
  <si>
    <t>Depreciation/Amortization</t>
  </si>
  <si>
    <t>Property taxes</t>
  </si>
  <si>
    <t>Capital taxes</t>
  </si>
  <si>
    <t>Other expense</t>
  </si>
  <si>
    <t>Subtotal (lines 4 to 8)</t>
  </si>
  <si>
    <t>Total Expenses (lines 9 to 10)</t>
  </si>
  <si>
    <t>Utility income before income taxes</t>
  </si>
  <si>
    <t>Income taxes (grossed-up)</t>
  </si>
  <si>
    <t>Utility net income</t>
  </si>
  <si>
    <t xml:space="preserve">  Specific Service Charges</t>
  </si>
  <si>
    <t xml:space="preserve">  Late Payment Charges</t>
  </si>
  <si>
    <t xml:space="preserve">  Other Distribution Revenue</t>
  </si>
  <si>
    <t xml:space="preserve">  Other Income and Deductions</t>
  </si>
  <si>
    <t xml:space="preserve">For Presentation and Discussion Only </t>
  </si>
  <si>
    <t>For Presentation and Discussion Only - Appendix 2-F - for 2012 IFRS Adopters</t>
  </si>
  <si>
    <t>For Presentation and Discussion Only - Appendix 2-F - For 2013 IFRS Adopters</t>
  </si>
  <si>
    <t>Gains on PP&amp;E Retirement</t>
  </si>
  <si>
    <t>Losses on PP&amp;E Retirement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</si>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</sst>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_);[Red]\(&quot;$&quot;#,##0\);&quot;$&quot;\ \-"/>
    <numFmt numFmtId="166" formatCode="\(#\)"/>
    <numFmt numFmtId="167" formatCode="&quot;$&quot;#,##0_);[Red]\(&quot;$&quot;#,##0\)"/>
    <numFmt numFmtId="168" formatCode="0.0%"/>
  </numFmts>
  <fonts count="39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6"/>
      <color indexed="12"/>
      <name val="Algerian"/>
      <family val="5"/>
    </font>
    <font>
      <b/>
      <sz val="9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vertAlign val="superscript"/>
      <sz val="14"/>
      <name val="Arial"/>
      <family val="2"/>
    </font>
    <font>
      <b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ck">
        <color indexed="9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33" borderId="42" applyNumberFormat="0" applyAlignment="0" applyProtection="0"/>
    <xf numFmtId="0" fontId="26" fillId="34" borderId="43" applyNumberFormat="0" applyAlignment="0" applyProtection="0"/>
    <xf numFmtId="44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5" borderId="0" applyNumberFormat="0" applyBorder="0" applyAlignment="0" applyProtection="0"/>
    <xf numFmtId="0" fontId="29" fillId="0" borderId="44" applyNumberFormat="0" applyFill="0" applyAlignment="0" applyProtection="0"/>
    <xf numFmtId="0" fontId="30" fillId="0" borderId="45" applyNumberFormat="0" applyFill="0" applyAlignment="0" applyProtection="0"/>
    <xf numFmtId="0" fontId="31" fillId="0" borderId="46" applyNumberFormat="0" applyFill="0" applyAlignment="0" applyProtection="0"/>
    <xf numFmtId="0" fontId="31" fillId="0" borderId="0" applyNumberFormat="0" applyFill="0" applyBorder="0" applyAlignment="0" applyProtection="0"/>
    <xf numFmtId="0" fontId="32" fillId="36" borderId="42" applyNumberFormat="0" applyAlignment="0" applyProtection="0"/>
    <xf numFmtId="0" fontId="33" fillId="0" borderId="47" applyNumberFormat="0" applyFill="0" applyAlignment="0" applyProtection="0"/>
    <xf numFmtId="0" fontId="34" fillId="37" borderId="0" applyNumberFormat="0" applyBorder="0" applyAlignment="0" applyProtection="0"/>
    <xf numFmtId="0" fontId="2" fillId="0" borderId="0"/>
    <xf numFmtId="0" fontId="22" fillId="0" borderId="0"/>
    <xf numFmtId="0" fontId="1" fillId="38" borderId="48" applyNumberFormat="0" applyFont="0" applyAlignment="0" applyProtection="0"/>
    <xf numFmtId="0" fontId="35" fillId="33" borderId="49" applyNumberFormat="0" applyAlignment="0" applyProtection="0"/>
    <xf numFmtId="9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50" applyNumberFormat="0" applyFill="0" applyAlignment="0" applyProtection="0"/>
    <xf numFmtId="0" fontId="38" fillId="0" borderId="0" applyNumberFormat="0" applyFill="0" applyBorder="0" applyAlignment="0" applyProtection="0"/>
  </cellStyleXfs>
  <cellXfs count="2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0" borderId="6" xfId="0" applyFont="1" applyBorder="1"/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164" fontId="0" fillId="2" borderId="9" xfId="28" applyNumberFormat="1" applyFont="1" applyFill="1" applyBorder="1"/>
    <xf numFmtId="164" fontId="0" fillId="2" borderId="10" xfId="28" applyNumberFormat="1" applyFont="1" applyFill="1" applyBorder="1"/>
    <xf numFmtId="164" fontId="0" fillId="2" borderId="11" xfId="28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/>
    <xf numFmtId="164" fontId="0" fillId="0" borderId="9" xfId="0" applyNumberFormat="1" applyFill="1" applyBorder="1"/>
    <xf numFmtId="164" fontId="0" fillId="0" borderId="9" xfId="0" applyNumberFormat="1" applyBorder="1"/>
    <xf numFmtId="164" fontId="0" fillId="0" borderId="11" xfId="0" applyNumberFormat="1" applyBorder="1"/>
    <xf numFmtId="0" fontId="0" fillId="2" borderId="9" xfId="0" applyFill="1" applyBorder="1"/>
    <xf numFmtId="164" fontId="0" fillId="0" borderId="13" xfId="28" applyNumberFormat="1" applyFont="1" applyBorder="1"/>
    <xf numFmtId="164" fontId="0" fillId="0" borderId="14" xfId="28" applyNumberFormat="1" applyFont="1" applyBorder="1"/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15" xfId="0" applyBorder="1"/>
    <xf numFmtId="0" fontId="0" fillId="0" borderId="16" xfId="0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0" fillId="2" borderId="19" xfId="28" applyNumberFormat="1" applyFont="1" applyFill="1" applyBorder="1"/>
    <xf numFmtId="164" fontId="0" fillId="2" borderId="18" xfId="28" applyNumberFormat="1" applyFont="1" applyFill="1" applyBorder="1"/>
    <xf numFmtId="164" fontId="0" fillId="2" borderId="0" xfId="28" applyNumberFormat="1" applyFont="1" applyFill="1" applyBorder="1"/>
    <xf numFmtId="164" fontId="0" fillId="2" borderId="20" xfId="28" applyNumberFormat="1" applyFont="1" applyFill="1" applyBorder="1"/>
    <xf numFmtId="164" fontId="0" fillId="2" borderId="21" xfId="28" applyNumberFormat="1" applyFont="1" applyFill="1" applyBorder="1"/>
    <xf numFmtId="164" fontId="0" fillId="2" borderId="22" xfId="28" applyNumberFormat="1" applyFont="1" applyFill="1" applyBorder="1"/>
    <xf numFmtId="164" fontId="0" fillId="2" borderId="23" xfId="28" applyNumberFormat="1" applyFont="1" applyFill="1" applyBorder="1"/>
    <xf numFmtId="164" fontId="0" fillId="0" borderId="24" xfId="28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2" borderId="9" xfId="0" applyFont="1" applyFill="1" applyBorder="1"/>
    <xf numFmtId="0" fontId="0" fillId="0" borderId="12" xfId="0" applyFont="1" applyBorder="1" applyAlignment="1">
      <alignment horizontal="center"/>
    </xf>
    <xf numFmtId="0" fontId="0" fillId="0" borderId="9" xfId="0" applyFont="1" applyBorder="1"/>
    <xf numFmtId="164" fontId="0" fillId="2" borderId="11" xfId="0" applyNumberFormat="1" applyFill="1" applyBorder="1"/>
    <xf numFmtId="0" fontId="0" fillId="3" borderId="0" xfId="0" applyFill="1" applyBorder="1" applyProtection="1"/>
    <xf numFmtId="0" fontId="10" fillId="3" borderId="0" xfId="0" applyFont="1" applyFill="1" applyAlignment="1" applyProtection="1">
      <alignment horizontal="left" vertical="top" wrapText="1" indent="1"/>
    </xf>
    <xf numFmtId="0" fontId="11" fillId="3" borderId="0" xfId="0" applyFont="1" applyFill="1" applyAlignment="1" applyProtection="1">
      <alignment horizontal="center" wrapText="1"/>
    </xf>
    <xf numFmtId="0" fontId="10" fillId="3" borderId="0" xfId="0" applyFont="1" applyFill="1" applyAlignment="1" applyProtection="1">
      <alignment vertical="top" wrapText="1"/>
    </xf>
    <xf numFmtId="0" fontId="12" fillId="3" borderId="0" xfId="0" applyFont="1" applyFill="1" applyBorder="1" applyAlignment="1" applyProtection="1">
      <alignment horizontal="left" indent="7"/>
    </xf>
    <xf numFmtId="0" fontId="13" fillId="3" borderId="0" xfId="0" applyFont="1" applyFill="1" applyBorder="1" applyAlignment="1" applyProtection="1">
      <alignment horizontal="left" indent="7"/>
    </xf>
    <xf numFmtId="0" fontId="14" fillId="3" borderId="0" xfId="0" applyFont="1" applyFill="1" applyBorder="1" applyAlignment="1" applyProtection="1"/>
    <xf numFmtId="0" fontId="15" fillId="3" borderId="0" xfId="0" applyFont="1" applyFill="1" applyBorder="1" applyAlignment="1" applyProtection="1"/>
    <xf numFmtId="0" fontId="14" fillId="3" borderId="0" xfId="0" applyFont="1" applyFill="1" applyBorder="1" applyProtection="1"/>
    <xf numFmtId="0" fontId="0" fillId="0" borderId="0" xfId="0" applyProtection="1"/>
    <xf numFmtId="0" fontId="15" fillId="0" borderId="0" xfId="0" applyFont="1" applyFill="1" applyBorder="1" applyAlignment="1" applyProtection="1">
      <alignment horizontal="center" vertical="center"/>
    </xf>
    <xf numFmtId="0" fontId="3" fillId="0" borderId="0" xfId="0" quotePrefix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5" fillId="0" borderId="0" xfId="0" applyFont="1" applyProtection="1"/>
    <xf numFmtId="0" fontId="2" fillId="0" borderId="0" xfId="0" applyFont="1" applyProtection="1"/>
    <xf numFmtId="0" fontId="0" fillId="0" borderId="0" xfId="0" applyFill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/>
    </xf>
    <xf numFmtId="0" fontId="18" fillId="0" borderId="0" xfId="0" applyFont="1" applyBorder="1" applyProtection="1"/>
    <xf numFmtId="0" fontId="0" fillId="0" borderId="0" xfId="0" applyAlignment="1" applyProtection="1">
      <alignment horizontal="center"/>
    </xf>
    <xf numFmtId="165" fontId="0" fillId="2" borderId="0" xfId="28" applyNumberFormat="1" applyFont="1" applyFill="1" applyAlignment="1" applyProtection="1">
      <alignment vertical="top"/>
      <protection locked="0"/>
    </xf>
    <xf numFmtId="165" fontId="0" fillId="0" borderId="0" xfId="28" applyNumberFormat="1" applyFont="1" applyFill="1" applyAlignment="1" applyProtection="1">
      <alignment vertical="top"/>
    </xf>
    <xf numFmtId="0" fontId="3" fillId="2" borderId="0" xfId="0" quotePrefix="1" applyFont="1" applyFill="1" applyAlignment="1" applyProtection="1">
      <alignment vertical="top"/>
      <protection locked="0"/>
    </xf>
    <xf numFmtId="0" fontId="3" fillId="0" borderId="0" xfId="0" quotePrefix="1" applyFont="1" applyAlignment="1" applyProtection="1">
      <alignment vertical="top"/>
    </xf>
    <xf numFmtId="165" fontId="2" fillId="2" borderId="0" xfId="28" applyNumberFormat="1" applyFont="1" applyFill="1" applyAlignment="1" applyProtection="1">
      <alignment vertical="top"/>
      <protection locked="0"/>
    </xf>
    <xf numFmtId="166" fontId="0" fillId="2" borderId="0" xfId="0" applyNumberFormat="1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4" fontId="0" fillId="0" borderId="0" xfId="28" applyNumberFormat="1" applyFont="1" applyFill="1" applyBorder="1" applyAlignment="1" applyProtection="1">
      <alignment vertical="top"/>
    </xf>
    <xf numFmtId="167" fontId="0" fillId="0" borderId="0" xfId="28" applyNumberFormat="1" applyFont="1" applyFill="1" applyAlignment="1" applyProtection="1">
      <alignment vertical="top"/>
    </xf>
    <xf numFmtId="167" fontId="0" fillId="0" borderId="0" xfId="28" applyNumberFormat="1" applyFont="1" applyFill="1" applyProtection="1"/>
    <xf numFmtId="0" fontId="14" fillId="0" borderId="0" xfId="0" applyFont="1" applyProtection="1"/>
    <xf numFmtId="167" fontId="0" fillId="0" borderId="0" xfId="0" applyNumberFormat="1" applyFill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164" fontId="0" fillId="0" borderId="0" xfId="28" applyNumberFormat="1" applyFont="1" applyAlignment="1" applyProtection="1">
      <alignment vertical="top"/>
    </xf>
    <xf numFmtId="167" fontId="0" fillId="0" borderId="0" xfId="0" applyNumberFormat="1" applyFill="1" applyProtection="1"/>
    <xf numFmtId="164" fontId="0" fillId="0" borderId="0" xfId="28" applyNumberFormat="1" applyFont="1" applyFill="1" applyAlignment="1" applyProtection="1">
      <alignment vertical="top"/>
    </xf>
    <xf numFmtId="10" fontId="0" fillId="2" borderId="0" xfId="42" applyNumberFormat="1" applyFont="1" applyFill="1" applyAlignment="1" applyProtection="1">
      <alignment vertical="top"/>
      <protection locked="0"/>
    </xf>
    <xf numFmtId="10" fontId="0" fillId="0" borderId="0" xfId="42" applyNumberFormat="1" applyFont="1" applyFill="1" applyAlignment="1" applyProtection="1">
      <alignment vertical="top"/>
    </xf>
    <xf numFmtId="10" fontId="0" fillId="0" borderId="0" xfId="42" applyNumberFormat="1" applyFont="1" applyFill="1" applyProtection="1"/>
    <xf numFmtId="167" fontId="0" fillId="0" borderId="0" xfId="0" applyNumberFormat="1" applyAlignment="1" applyProtection="1">
      <alignment vertical="top"/>
    </xf>
    <xf numFmtId="166" fontId="0" fillId="0" borderId="0" xfId="0" applyNumberFormat="1" applyFill="1" applyAlignment="1" applyProtection="1">
      <alignment vertical="top"/>
    </xf>
    <xf numFmtId="0" fontId="18" fillId="0" borderId="0" xfId="0" applyFont="1" applyAlignment="1" applyProtection="1"/>
    <xf numFmtId="167" fontId="0" fillId="0" borderId="0" xfId="0" applyNumberFormat="1" applyFill="1" applyAlignment="1" applyProtection="1"/>
    <xf numFmtId="0" fontId="0" fillId="0" borderId="0" xfId="0" applyAlignment="1" applyProtection="1"/>
    <xf numFmtId="0" fontId="2" fillId="0" borderId="0" xfId="0" applyFont="1" applyAlignment="1" applyProtection="1"/>
    <xf numFmtId="165" fontId="0" fillId="0" borderId="0" xfId="28" applyNumberFormat="1" applyFont="1" applyFill="1" applyProtection="1"/>
    <xf numFmtId="166" fontId="0" fillId="2" borderId="0" xfId="0" applyNumberFormat="1" applyFill="1" applyProtection="1">
      <protection locked="0"/>
    </xf>
    <xf numFmtId="165" fontId="0" fillId="0" borderId="0" xfId="28" applyNumberFormat="1" applyFont="1" applyFill="1" applyAlignment="1" applyProtection="1">
      <alignment vertical="top"/>
      <protection locked="0"/>
    </xf>
    <xf numFmtId="166" fontId="0" fillId="0" borderId="0" xfId="0" applyNumberFormat="1" applyFill="1" applyAlignment="1" applyProtection="1">
      <alignment vertical="top"/>
      <protection locked="0"/>
    </xf>
    <xf numFmtId="166" fontId="0" fillId="0" borderId="0" xfId="0" applyNumberFormat="1" applyFill="1" applyProtection="1">
      <protection locked="0"/>
    </xf>
    <xf numFmtId="166" fontId="3" fillId="0" borderId="0" xfId="0" quotePrefix="1" applyNumberFormat="1" applyFont="1" applyFill="1" applyAlignment="1" applyProtection="1">
      <alignment vertical="top"/>
      <protection locked="0"/>
    </xf>
    <xf numFmtId="0" fontId="19" fillId="0" borderId="0" xfId="0" applyFont="1" applyAlignment="1" applyProtection="1">
      <alignment horizontal="center"/>
    </xf>
    <xf numFmtId="0" fontId="19" fillId="0" borderId="0" xfId="0" applyFont="1" applyProtection="1"/>
    <xf numFmtId="167" fontId="19" fillId="0" borderId="0" xfId="28" applyNumberFormat="1" applyFont="1" applyFill="1" applyAlignment="1" applyProtection="1">
      <alignment vertical="top"/>
    </xf>
    <xf numFmtId="0" fontId="19" fillId="0" borderId="0" xfId="0" applyFont="1" applyFill="1" applyAlignment="1" applyProtection="1">
      <alignment vertical="top"/>
    </xf>
    <xf numFmtId="167" fontId="19" fillId="0" borderId="0" xfId="0" applyNumberFormat="1" applyFont="1" applyFill="1" applyAlignment="1" applyProtection="1">
      <alignment vertical="top"/>
    </xf>
    <xf numFmtId="0" fontId="19" fillId="0" borderId="0" xfId="0" applyFont="1" applyAlignment="1" applyProtection="1">
      <alignment vertical="top"/>
    </xf>
    <xf numFmtId="167" fontId="19" fillId="0" borderId="0" xfId="28" applyNumberFormat="1" applyFont="1" applyFill="1" applyProtection="1"/>
    <xf numFmtId="0" fontId="18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Fill="1" applyBorder="1" applyAlignment="1" applyProtection="1">
      <alignment vertical="top"/>
    </xf>
    <xf numFmtId="167" fontId="0" fillId="0" borderId="0" xfId="0" applyNumberFormat="1" applyFill="1" applyBorder="1" applyAlignment="1" applyProtection="1">
      <alignment vertical="top"/>
    </xf>
    <xf numFmtId="0" fontId="19" fillId="0" borderId="0" xfId="0" applyFont="1" applyFill="1" applyProtection="1"/>
    <xf numFmtId="166" fontId="3" fillId="0" borderId="0" xfId="0" quotePrefix="1" applyNumberFormat="1" applyFont="1" applyFill="1" applyAlignment="1" applyProtection="1">
      <alignment vertical="top"/>
    </xf>
    <xf numFmtId="166" fontId="3" fillId="0" borderId="0" xfId="0" quotePrefix="1" applyNumberFormat="1" applyFont="1" applyFill="1" applyProtection="1"/>
    <xf numFmtId="168" fontId="0" fillId="2" borderId="0" xfId="0" applyNumberFormat="1" applyFill="1" applyAlignment="1" applyProtection="1">
      <alignment vertical="top"/>
      <protection locked="0"/>
    </xf>
    <xf numFmtId="168" fontId="0" fillId="0" borderId="0" xfId="0" applyNumberFormat="1" applyFill="1" applyAlignment="1" applyProtection="1">
      <alignment vertical="top"/>
    </xf>
    <xf numFmtId="168" fontId="0" fillId="0" borderId="0" xfId="0" applyNumberFormat="1" applyFill="1" applyProtection="1"/>
    <xf numFmtId="0" fontId="3" fillId="0" borderId="0" xfId="0" quotePrefix="1" applyFont="1" applyProtection="1"/>
    <xf numFmtId="166" fontId="2" fillId="2" borderId="0" xfId="0" applyNumberFormat="1" applyFont="1" applyFill="1" applyAlignment="1" applyProtection="1">
      <alignment vertical="top"/>
      <protection locked="0"/>
    </xf>
    <xf numFmtId="168" fontId="0" fillId="2" borderId="0" xfId="0" applyNumberFormat="1" applyFill="1" applyBorder="1" applyAlignment="1" applyProtection="1">
      <alignment vertical="top"/>
      <protection locked="0"/>
    </xf>
    <xf numFmtId="168" fontId="0" fillId="0" borderId="25" xfId="0" applyNumberFormat="1" applyFill="1" applyBorder="1" applyAlignment="1" applyProtection="1">
      <alignment vertical="top"/>
    </xf>
    <xf numFmtId="166" fontId="0" fillId="0" borderId="0" xfId="0" applyNumberFormat="1" applyFill="1" applyProtection="1"/>
    <xf numFmtId="9" fontId="20" fillId="0" borderId="0" xfId="42" applyFont="1" applyFill="1" applyAlignment="1" applyProtection="1">
      <alignment vertical="top" wrapText="1"/>
    </xf>
    <xf numFmtId="9" fontId="0" fillId="0" borderId="0" xfId="42" applyFont="1" applyFill="1" applyAlignment="1" applyProtection="1">
      <alignment vertical="top"/>
    </xf>
    <xf numFmtId="9" fontId="20" fillId="0" borderId="0" xfId="42" applyFont="1" applyFill="1" applyAlignment="1" applyProtection="1">
      <alignment wrapText="1"/>
    </xf>
    <xf numFmtId="10" fontId="0" fillId="2" borderId="0" xfId="0" applyNumberFormat="1" applyFill="1" applyAlignment="1" applyProtection="1">
      <alignment vertical="top"/>
      <protection locked="0"/>
    </xf>
    <xf numFmtId="10" fontId="0" fillId="0" borderId="0" xfId="0" applyNumberFormat="1" applyFill="1" applyAlignment="1" applyProtection="1">
      <alignment vertical="top"/>
    </xf>
    <xf numFmtId="10" fontId="0" fillId="0" borderId="0" xfId="0" applyNumberFormat="1" applyFill="1" applyProtection="1"/>
    <xf numFmtId="10" fontId="0" fillId="0" borderId="0" xfId="0" applyNumberFormat="1" applyFill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 vertical="top"/>
    </xf>
    <xf numFmtId="0" fontId="3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left"/>
    </xf>
    <xf numFmtId="166" fontId="3" fillId="0" borderId="0" xfId="0" quotePrefix="1" applyNumberFormat="1" applyFont="1" applyFill="1" applyAlignment="1" applyProtection="1">
      <alignment horizontal="center" vertical="top" wrapText="1"/>
    </xf>
    <xf numFmtId="0" fontId="0" fillId="0" borderId="0" xfId="0" applyFill="1" applyAlignment="1" applyProtection="1">
      <alignment horizontal="left"/>
    </xf>
    <xf numFmtId="166" fontId="0" fillId="0" borderId="26" xfId="0" applyNumberFormat="1" applyFill="1" applyBorder="1" applyAlignment="1" applyProtection="1">
      <protection locked="0"/>
    </xf>
    <xf numFmtId="166" fontId="0" fillId="2" borderId="26" xfId="0" applyNumberFormat="1" applyFill="1" applyBorder="1" applyAlignment="1" applyProtection="1">
      <protection locked="0"/>
    </xf>
    <xf numFmtId="0" fontId="0" fillId="3" borderId="0" xfId="0" applyFill="1" applyBorder="1" applyProtection="1"/>
    <xf numFmtId="0" fontId="10" fillId="3" borderId="0" xfId="0" applyFont="1" applyFill="1" applyAlignment="1" applyProtection="1">
      <alignment horizontal="left" vertical="top" wrapText="1" indent="7"/>
    </xf>
    <xf numFmtId="0" fontId="11" fillId="3" borderId="0" xfId="0" applyFont="1" applyFill="1" applyAlignment="1" applyProtection="1">
      <alignment horizontal="center" wrapText="1"/>
    </xf>
    <xf numFmtId="0" fontId="12" fillId="3" borderId="0" xfId="0" applyFont="1" applyFill="1" applyBorder="1" applyAlignment="1" applyProtection="1">
      <alignment horizontal="left" indent="7"/>
    </xf>
    <xf numFmtId="0" fontId="0" fillId="3" borderId="0" xfId="0" applyFill="1" applyBorder="1" applyAlignment="1" applyProtection="1">
      <alignment horizontal="left" indent="1"/>
    </xf>
    <xf numFmtId="0" fontId="15" fillId="3" borderId="0" xfId="0" applyFont="1" applyFill="1" applyBorder="1" applyAlignment="1" applyProtection="1"/>
    <xf numFmtId="0" fontId="0" fillId="3" borderId="0" xfId="0" applyFill="1" applyProtection="1"/>
    <xf numFmtId="0" fontId="15" fillId="3" borderId="0" xfId="0" applyFont="1" applyFill="1" applyAlignment="1" applyProtection="1"/>
    <xf numFmtId="0" fontId="5" fillId="3" borderId="0" xfId="0" applyFont="1" applyFill="1" applyAlignment="1" applyProtection="1">
      <alignment vertical="center"/>
    </xf>
    <xf numFmtId="0" fontId="3" fillId="3" borderId="27" xfId="0" applyFont="1" applyFill="1" applyBorder="1" applyAlignment="1" applyProtection="1">
      <alignment horizontal="right" wrapText="1"/>
    </xf>
    <xf numFmtId="0" fontId="3" fillId="3" borderId="27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wrapText="1"/>
    </xf>
    <xf numFmtId="0" fontId="3" fillId="3" borderId="27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18" fillId="3" borderId="0" xfId="0" applyFont="1" applyFill="1" applyProtection="1"/>
    <xf numFmtId="0" fontId="3" fillId="3" borderId="0" xfId="0" applyFont="1" applyFill="1" applyAlignment="1" applyProtection="1">
      <alignment vertical="top"/>
    </xf>
    <xf numFmtId="0" fontId="0" fillId="3" borderId="0" xfId="0" applyFill="1" applyAlignment="1" applyProtection="1">
      <alignment wrapText="1"/>
    </xf>
    <xf numFmtId="0" fontId="0" fillId="3" borderId="0" xfId="0" applyFill="1" applyAlignment="1" applyProtection="1">
      <alignment horizontal="right"/>
    </xf>
    <xf numFmtId="165" fontId="0" fillId="3" borderId="0" xfId="28" applyNumberFormat="1" applyFont="1" applyFill="1" applyAlignment="1" applyProtection="1">
      <alignment vertical="top"/>
    </xf>
    <xf numFmtId="166" fontId="0" fillId="3" borderId="0" xfId="0" applyNumberFormat="1" applyFill="1" applyAlignment="1" applyProtection="1">
      <alignment vertical="top"/>
      <protection locked="0"/>
    </xf>
    <xf numFmtId="166" fontId="0" fillId="3" borderId="0" xfId="0" applyNumberFormat="1" applyFill="1" applyAlignment="1" applyProtection="1">
      <alignment vertical="top"/>
    </xf>
    <xf numFmtId="0" fontId="3" fillId="3" borderId="0" xfId="0" quotePrefix="1" applyFont="1" applyFill="1" applyProtection="1"/>
    <xf numFmtId="165" fontId="0" fillId="3" borderId="27" xfId="28" applyNumberFormat="1" applyFont="1" applyFill="1" applyBorder="1" applyAlignment="1" applyProtection="1">
      <alignment vertical="top"/>
    </xf>
    <xf numFmtId="165" fontId="0" fillId="3" borderId="0" xfId="28" applyNumberFormat="1" applyFont="1" applyFill="1" applyBorder="1" applyAlignment="1" applyProtection="1">
      <alignment vertical="top"/>
    </xf>
    <xf numFmtId="165" fontId="0" fillId="3" borderId="0" xfId="28" applyNumberFormat="1" applyFont="1" applyFill="1" applyBorder="1" applyAlignment="1" applyProtection="1"/>
    <xf numFmtId="167" fontId="0" fillId="3" borderId="0" xfId="28" applyNumberFormat="1" applyFont="1" applyFill="1" applyAlignment="1" applyProtection="1"/>
    <xf numFmtId="167" fontId="0" fillId="3" borderId="0" xfId="28" applyNumberFormat="1" applyFont="1" applyFill="1" applyAlignment="1" applyProtection="1">
      <alignment vertical="top"/>
    </xf>
    <xf numFmtId="0" fontId="0" fillId="3" borderId="0" xfId="0" applyFill="1" applyAlignment="1" applyProtection="1"/>
    <xf numFmtId="166" fontId="2" fillId="3" borderId="0" xfId="0" applyNumberFormat="1" applyFont="1" applyFill="1" applyAlignment="1" applyProtection="1">
      <alignment vertical="top"/>
      <protection locked="0"/>
    </xf>
    <xf numFmtId="0" fontId="2" fillId="3" borderId="0" xfId="0" applyFont="1" applyFill="1" applyProtection="1"/>
    <xf numFmtId="165" fontId="0" fillId="3" borderId="0" xfId="28" applyNumberFormat="1" applyFont="1" applyFill="1" applyBorder="1" applyAlignment="1" applyProtection="1">
      <alignment horizontal="right"/>
    </xf>
    <xf numFmtId="0" fontId="14" fillId="3" borderId="0" xfId="0" applyFont="1" applyFill="1" applyProtection="1"/>
    <xf numFmtId="165" fontId="0" fillId="3" borderId="0" xfId="28" applyNumberFormat="1" applyFont="1" applyFill="1" applyBorder="1" applyAlignment="1" applyProtection="1">
      <alignment horizontal="right" vertical="top"/>
    </xf>
    <xf numFmtId="165" fontId="0" fillId="3" borderId="27" xfId="28" applyNumberFormat="1" applyFont="1" applyFill="1" applyBorder="1" applyAlignment="1" applyProtection="1">
      <alignment horizontal="right" vertical="top"/>
    </xf>
    <xf numFmtId="165" fontId="0" fillId="3" borderId="28" xfId="28" applyNumberFormat="1" applyFont="1" applyFill="1" applyBorder="1" applyAlignment="1" applyProtection="1"/>
    <xf numFmtId="0" fontId="2" fillId="3" borderId="0" xfId="0" applyFont="1" applyFill="1" applyAlignment="1" applyProtection="1">
      <alignment wrapText="1"/>
    </xf>
    <xf numFmtId="0" fontId="17" fillId="3" borderId="0" xfId="0" applyFont="1" applyFill="1" applyAlignment="1" applyProtection="1">
      <alignment wrapText="1"/>
    </xf>
    <xf numFmtId="165" fontId="0" fillId="3" borderId="29" xfId="28" applyNumberFormat="1" applyFont="1" applyFill="1" applyBorder="1" applyAlignment="1" applyProtection="1"/>
    <xf numFmtId="167" fontId="0" fillId="3" borderId="0" xfId="28" applyNumberFormat="1" applyFont="1" applyFill="1" applyAlignment="1" applyProtection="1">
      <alignment horizontal="right"/>
    </xf>
    <xf numFmtId="167" fontId="0" fillId="3" borderId="0" xfId="28" applyNumberFormat="1" applyFont="1" applyFill="1" applyBorder="1" applyAlignment="1" applyProtection="1">
      <alignment horizontal="right"/>
    </xf>
    <xf numFmtId="167" fontId="0" fillId="3" borderId="0" xfId="0" applyNumberFormat="1" applyFill="1" applyProtection="1"/>
    <xf numFmtId="0" fontId="17" fillId="3" borderId="0" xfId="0" applyFont="1" applyFill="1" applyProtection="1"/>
    <xf numFmtId="0" fontId="17" fillId="3" borderId="0" xfId="0" applyFont="1" applyFill="1" applyBorder="1" applyProtection="1"/>
    <xf numFmtId="0" fontId="0" fillId="3" borderId="0" xfId="0" quotePrefix="1" applyFill="1" applyBorder="1" applyProtection="1"/>
    <xf numFmtId="165" fontId="0" fillId="3" borderId="0" xfId="28" applyNumberFormat="1" applyFont="1" applyFill="1" applyBorder="1" applyProtection="1"/>
    <xf numFmtId="166" fontId="0" fillId="3" borderId="0" xfId="0" applyNumberFormat="1" applyFill="1" applyBorder="1" applyProtection="1">
      <protection locked="0"/>
    </xf>
    <xf numFmtId="166" fontId="0" fillId="3" borderId="0" xfId="0" applyNumberFormat="1" applyFill="1" applyBorder="1" applyProtection="1"/>
    <xf numFmtId="165" fontId="0" fillId="3" borderId="0" xfId="0" applyNumberFormat="1" applyFill="1" applyBorder="1" applyAlignment="1" applyProtection="1">
      <alignment horizontal="right"/>
    </xf>
    <xf numFmtId="0" fontId="14" fillId="3" borderId="0" xfId="0" applyFont="1" applyFill="1" applyBorder="1" applyProtection="1"/>
    <xf numFmtId="0" fontId="3" fillId="5" borderId="9" xfId="0" applyFont="1" applyFill="1" applyBorder="1"/>
    <xf numFmtId="164" fontId="3" fillId="5" borderId="9" xfId="28" applyNumberFormat="1" applyFont="1" applyFill="1" applyBorder="1"/>
    <xf numFmtId="164" fontId="3" fillId="5" borderId="10" xfId="28" applyNumberFormat="1" applyFont="1" applyFill="1" applyBorder="1"/>
    <xf numFmtId="164" fontId="3" fillId="5" borderId="11" xfId="28" applyNumberFormat="1" applyFont="1" applyFill="1" applyBorder="1"/>
    <xf numFmtId="0" fontId="0" fillId="5" borderId="21" xfId="0" applyFill="1" applyBorder="1"/>
    <xf numFmtId="165" fontId="0" fillId="5" borderId="0" xfId="28" applyNumberFormat="1" applyFont="1" applyFill="1" applyBorder="1" applyProtection="1"/>
    <xf numFmtId="164" fontId="3" fillId="5" borderId="23" xfId="0" applyNumberFormat="1" applyFont="1" applyFill="1" applyBorder="1"/>
    <xf numFmtId="0" fontId="3" fillId="5" borderId="12" xfId="0" applyFont="1" applyFill="1" applyBorder="1" applyAlignment="1">
      <alignment horizontal="center"/>
    </xf>
    <xf numFmtId="0" fontId="0" fillId="0" borderId="0" xfId="0" applyFont="1"/>
    <xf numFmtId="0" fontId="15" fillId="3" borderId="0" xfId="0" applyFont="1" applyFill="1" applyProtection="1"/>
    <xf numFmtId="0" fontId="2" fillId="0" borderId="12" xfId="0" applyFont="1" applyFill="1" applyBorder="1" applyAlignment="1">
      <alignment horizontal="center"/>
    </xf>
    <xf numFmtId="0" fontId="0" fillId="0" borderId="0" xfId="0" applyFill="1"/>
    <xf numFmtId="0" fontId="3" fillId="0" borderId="12" xfId="0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2" borderId="34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38" xfId="0" applyFill="1" applyBorder="1" applyAlignment="1">
      <alignment horizontal="left"/>
    </xf>
    <xf numFmtId="0" fontId="0" fillId="2" borderId="39" xfId="0" applyFill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top" wrapText="1"/>
    </xf>
    <xf numFmtId="0" fontId="3" fillId="5" borderId="32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0" fillId="6" borderId="12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1" fillId="3" borderId="0" xfId="0" quotePrefix="1" applyFont="1" applyFill="1" applyAlignment="1" applyProtection="1">
      <alignment wrapText="1"/>
    </xf>
    <xf numFmtId="0" fontId="19" fillId="3" borderId="0" xfId="0" applyFont="1" applyFill="1" applyAlignment="1" applyProtection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wrapText="1"/>
      <protection locked="0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horizontal="left" vertical="top" wrapText="1"/>
    </xf>
    <xf numFmtId="0" fontId="0" fillId="0" borderId="0" xfId="0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0" fontId="3" fillId="0" borderId="0" xfId="0" quotePrefix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left" vertical="top" wrapText="1"/>
    </xf>
    <xf numFmtId="0" fontId="12" fillId="3" borderId="0" xfId="0" applyFont="1" applyFill="1" applyBorder="1" applyAlignment="1" applyProtection="1">
      <alignment horizontal="left" indent="7"/>
    </xf>
    <xf numFmtId="0" fontId="15" fillId="0" borderId="0" xfId="0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wrapText="1"/>
      <protection locked="0"/>
    </xf>
    <xf numFmtId="165" fontId="0" fillId="3" borderId="28" xfId="0" applyNumberFormat="1" applyFill="1" applyBorder="1" applyAlignment="1" applyProtection="1">
      <alignment horizontal="right"/>
    </xf>
    <xf numFmtId="165" fontId="0" fillId="3" borderId="29" xfId="0" applyNumberFormat="1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wrapText="1"/>
      <protection locked="0"/>
    </xf>
    <xf numFmtId="165" fontId="0" fillId="3" borderId="28" xfId="28" applyNumberFormat="1" applyFont="1" applyFill="1" applyBorder="1" applyAlignment="1" applyProtection="1">
      <alignment horizontal="right"/>
    </xf>
    <xf numFmtId="165" fontId="0" fillId="3" borderId="29" xfId="28" applyNumberFormat="1" applyFont="1" applyFill="1" applyBorder="1" applyAlignment="1" applyProtection="1">
      <alignment horizontal="right"/>
    </xf>
    <xf numFmtId="165" fontId="0" fillId="3" borderId="25" xfId="28" applyNumberFormat="1" applyFont="1" applyFill="1" applyBorder="1" applyAlignment="1" applyProtection="1">
      <alignment horizontal="right"/>
    </xf>
    <xf numFmtId="165" fontId="0" fillId="3" borderId="27" xfId="28" applyNumberFormat="1" applyFont="1" applyFill="1" applyBorder="1" applyAlignment="1" applyProtection="1">
      <alignment horizontal="right"/>
    </xf>
    <xf numFmtId="165" fontId="0" fillId="3" borderId="0" xfId="28" applyNumberFormat="1" applyFont="1" applyFill="1" applyBorder="1" applyAlignment="1" applyProtection="1">
      <alignment horizontal="right"/>
    </xf>
    <xf numFmtId="0" fontId="7" fillId="3" borderId="0" xfId="0" applyFont="1" applyFill="1" applyBorder="1" applyAlignment="1" applyProtection="1">
      <alignment horizontal="left"/>
    </xf>
    <xf numFmtId="165" fontId="0" fillId="3" borderId="28" xfId="28" applyNumberFormat="1" applyFont="1" applyFill="1" applyBorder="1" applyAlignment="1" applyProtection="1"/>
    <xf numFmtId="165" fontId="0" fillId="3" borderId="27" xfId="28" applyNumberFormat="1" applyFont="1" applyFill="1" applyBorder="1" applyAlignment="1" applyProtection="1"/>
    <xf numFmtId="0" fontId="10" fillId="3" borderId="0" xfId="0" applyFont="1" applyFill="1" applyAlignment="1" applyProtection="1">
      <alignment horizontal="left" vertical="top" wrapText="1" indent="7"/>
    </xf>
    <xf numFmtId="0" fontId="15" fillId="3" borderId="0" xfId="0" applyFont="1" applyFill="1" applyAlignment="1" applyProtection="1">
      <alignment horizontal="center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urrency" xfId="28" builtinId="4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39"/>
    <cellStyle name="Note 2" xfId="40"/>
    <cellStyle name="Output 2" xfId="41"/>
    <cellStyle name="Percent 2" xfId="42"/>
    <cellStyle name="Title 2" xfId="43"/>
    <cellStyle name="Total 2" xfId="44"/>
    <cellStyle name="Warning Text 2" xfId="45"/>
  </cellStyles>
  <dxfs count="12"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top/>
        <bottom/>
      </border>
    </dxf>
    <dxf>
      <fill>
        <patternFill>
          <bgColor indexed="9"/>
        </patternFill>
      </fill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  <border>
        <top/>
      </border>
    </dxf>
    <dxf>
      <fill>
        <patternFill patternType="none">
          <bgColor indexed="65"/>
        </patternFill>
      </fill>
      <border>
        <bottom/>
      </border>
    </dxf>
    <dxf>
      <fill>
        <patternFill patternType="none">
          <bgColor indexed="65"/>
        </patternFill>
      </fill>
      <border>
        <top/>
        <bottom/>
      </border>
    </dxf>
    <dxf>
      <fill>
        <patternFill>
          <bgColor indexed="9"/>
        </patternFill>
      </fill>
      <border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42"/>
      </font>
    </dxf>
    <dxf>
      <font>
        <condense val="0"/>
        <extend val="0"/>
        <color indexed="9"/>
      </font>
      <border>
        <top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18</xdr:col>
      <xdr:colOff>85725</xdr:colOff>
      <xdr:row>7</xdr:row>
      <xdr:rowOff>266700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0" y="0"/>
          <a:ext cx="9286875" cy="1952625"/>
          <a:chOff x="9524" y="19051"/>
          <a:chExt cx="8537711" cy="1924049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/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/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/>
        </xdr:spPr>
      </xdr:pic>
      <xdr:sp macro="" textlink="">
        <xdr:nvSpPr>
          <xdr:cNvPr id="5" name="Rectangle 4"/>
          <xdr:cNvSpPr/>
        </xdr:nvSpPr>
        <xdr:spPr>
          <a:xfrm>
            <a:off x="3424608" y="769899"/>
            <a:ext cx="4819676" cy="497437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 rtl="0"/>
            <a:r>
              <a:rPr lang="en-CA" sz="26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42</xdr:row>
      <xdr:rowOff>28575</xdr:rowOff>
    </xdr:from>
    <xdr:to>
      <xdr:col>6</xdr:col>
      <xdr:colOff>0</xdr:colOff>
      <xdr:row>44</xdr:row>
      <xdr:rowOff>19050</xdr:rowOff>
    </xdr:to>
    <xdr:grpSp>
      <xdr:nvGrpSpPr>
        <xdr:cNvPr id="3073" name="Group 17"/>
        <xdr:cNvGrpSpPr>
          <a:grpSpLocks/>
        </xdr:cNvGrpSpPr>
      </xdr:nvGrpSpPr>
      <xdr:grpSpPr bwMode="auto">
        <a:xfrm>
          <a:off x="942975" y="8496300"/>
          <a:ext cx="3105150" cy="314325"/>
          <a:chOff x="614" y="394"/>
          <a:chExt cx="197" cy="36"/>
        </a:xfrm>
      </xdr:grpSpPr>
      <xdr:pic>
        <xdr:nvPicPr>
          <xdr:cNvPr id="3075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75937" t="68555" r="12968" b="23633"/>
          <a:stretch>
            <a:fillRect/>
          </a:stretch>
        </xdr:blipFill>
        <xdr:spPr bwMode="auto">
          <a:xfrm>
            <a:off x="614" y="394"/>
            <a:ext cx="197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19"/>
          <xdr:cNvSpPr txBox="1">
            <a:spLocks noChangeArrowheads="1"/>
          </xdr:cNvSpPr>
        </xdr:nvSpPr>
        <xdr:spPr bwMode="auto">
          <a:xfrm>
            <a:off x="618" y="401"/>
            <a:ext cx="188" cy="2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+mj-lt"/>
              </a:rPr>
              <a:t>Other Revenues / Revenue Offsets</a:t>
            </a:r>
          </a:p>
        </xdr:txBody>
      </xdr:sp>
    </xdr:grpSp>
    <xdr:clientData/>
  </xdr:twoCellAnchor>
  <xdr:twoCellAnchor editAs="oneCell">
    <xdr:from>
      <xdr:col>1</xdr:col>
      <xdr:colOff>38100</xdr:colOff>
      <xdr:row>0</xdr:row>
      <xdr:rowOff>0</xdr:rowOff>
    </xdr:from>
    <xdr:to>
      <xdr:col>17</xdr:col>
      <xdr:colOff>828675</xdr:colOff>
      <xdr:row>8</xdr:row>
      <xdr:rowOff>95250</xdr:rowOff>
    </xdr:to>
    <xdr:pic>
      <xdr:nvPicPr>
        <xdr:cNvPr id="307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0"/>
          <a:ext cx="78676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18</xdr:col>
      <xdr:colOff>85725</xdr:colOff>
      <xdr:row>7</xdr:row>
      <xdr:rowOff>266700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0" y="0"/>
          <a:ext cx="9286875" cy="1952625"/>
          <a:chOff x="9524" y="19051"/>
          <a:chExt cx="8537711" cy="1924049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/>
          </a:blip>
          <a:stretch>
            <a:fillRect/>
          </a:stretch>
        </xdr:blipFill>
        <xdr:spPr>
          <a:xfrm>
            <a:off x="9524" y="19051"/>
            <a:ext cx="8537711" cy="1924049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pic>
        <xdr:nvPicPr>
          <xdr:cNvPr id="4" name="Picture 3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/>
          </a:blip>
          <a:srcRect l="13661" t="6152" r="48056" b="74414"/>
          <a:stretch/>
        </xdr:blipFill>
        <xdr:spPr bwMode="auto">
          <a:xfrm>
            <a:off x="47624" y="276226"/>
            <a:ext cx="3238607" cy="1381124"/>
          </a:xfrm>
          <a:prstGeom prst="rect">
            <a:avLst/>
          </a:prstGeom>
          <a:ln>
            <a:noFill/>
          </a:ln>
          <a:effectLst>
            <a:softEdge rad="112500"/>
          </a:effectLst>
          <a:extLst/>
        </xdr:spPr>
      </xdr:pic>
      <xdr:sp macro="" textlink="">
        <xdr:nvSpPr>
          <xdr:cNvPr id="5" name="Rectangle 4"/>
          <xdr:cNvSpPr/>
        </xdr:nvSpPr>
        <xdr:spPr>
          <a:xfrm>
            <a:off x="3424608" y="769899"/>
            <a:ext cx="4819676" cy="497437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ctr" rtl="0"/>
            <a:r>
              <a:rPr lang="en-CA" sz="26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Revenue Requirement Workform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43</xdr:row>
      <xdr:rowOff>28575</xdr:rowOff>
    </xdr:from>
    <xdr:to>
      <xdr:col>6</xdr:col>
      <xdr:colOff>0</xdr:colOff>
      <xdr:row>45</xdr:row>
      <xdr:rowOff>19050</xdr:rowOff>
    </xdr:to>
    <xdr:grpSp>
      <xdr:nvGrpSpPr>
        <xdr:cNvPr id="5121" name="Group 17"/>
        <xdr:cNvGrpSpPr>
          <a:grpSpLocks/>
        </xdr:cNvGrpSpPr>
      </xdr:nvGrpSpPr>
      <xdr:grpSpPr bwMode="auto">
        <a:xfrm>
          <a:off x="942975" y="8658225"/>
          <a:ext cx="3105150" cy="314325"/>
          <a:chOff x="614" y="394"/>
          <a:chExt cx="197" cy="36"/>
        </a:xfrm>
      </xdr:grpSpPr>
      <xdr:pic>
        <xdr:nvPicPr>
          <xdr:cNvPr id="5123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75937" t="68555" r="12968" b="23633"/>
          <a:stretch>
            <a:fillRect/>
          </a:stretch>
        </xdr:blipFill>
        <xdr:spPr bwMode="auto">
          <a:xfrm>
            <a:off x="614" y="394"/>
            <a:ext cx="197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Text Box 19"/>
          <xdr:cNvSpPr txBox="1">
            <a:spLocks noChangeArrowheads="1"/>
          </xdr:cNvSpPr>
        </xdr:nvSpPr>
        <xdr:spPr bwMode="auto">
          <a:xfrm>
            <a:off x="618" y="401"/>
            <a:ext cx="188" cy="24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CA" sz="1200" b="1" i="0" u="none" strike="noStrike" baseline="0">
                <a:solidFill>
                  <a:srgbClr val="000000"/>
                </a:solidFill>
                <a:latin typeface="+mj-lt"/>
              </a:rPr>
              <a:t>Other Revenues / Revenue Offsets</a:t>
            </a:r>
          </a:p>
        </xdr:txBody>
      </xdr:sp>
    </xdr:grpSp>
    <xdr:clientData/>
  </xdr:twoCellAnchor>
  <xdr:twoCellAnchor editAs="oneCell">
    <xdr:from>
      <xdr:col>1</xdr:col>
      <xdr:colOff>38100</xdr:colOff>
      <xdr:row>0</xdr:row>
      <xdr:rowOff>0</xdr:rowOff>
    </xdr:from>
    <xdr:to>
      <xdr:col>17</xdr:col>
      <xdr:colOff>828675</xdr:colOff>
      <xdr:row>8</xdr:row>
      <xdr:rowOff>95250</xdr:rowOff>
    </xdr:to>
    <xdr:pic>
      <xdr:nvPicPr>
        <xdr:cNvPr id="512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0"/>
          <a:ext cx="7867650" cy="1781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OEB/_Documents/2013EDR/Final%202013%20IRM%20R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OEB/_Documents/2013EDR/Filing_Requirements_Chapter2_Appendices_V1.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%20Operations/Department%20Applications/Reports/Rates/Electricity%20Rates%20-%20Billing%20Determinants%20Database/2012%20IRM%20DEVELOPMENT/2012%20IRM%20MODEL%20(2ND%20AND%203RD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OEB/_Documents/2013EDR/2013_Rev_Reqt_Work_Form_V3_2012062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nuity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MIFRS_DepExp_2012"/>
      <sheetName val="App.2-CH_MIFRS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E18">
            <v>0</v>
          </cell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E26">
            <v>2012</v>
          </cell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E28">
            <v>2013</v>
          </cell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Applicable Worksheets"/>
      <sheetName val="3. Rate Classes"/>
      <sheetName val="hidden1"/>
      <sheetName val="4. Most Recent Tariff"/>
    </sheetNames>
    <sheetDataSet>
      <sheetData sheetId="0"/>
      <sheetData sheetId="1" refreshError="1"/>
      <sheetData sheetId="2"/>
      <sheetData sheetId="3">
        <row r="1">
          <cell r="D1" t="str">
            <v>Applicable only for Non-RPP Customers</v>
          </cell>
        </row>
        <row r="2">
          <cell r="D2" t="str">
            <v>Deferral / Variance Account Rate Rider</v>
          </cell>
        </row>
        <row r="3">
          <cell r="D3" t="str">
            <v>Deferral / Variance Account Rate Rider (excl GA)</v>
          </cell>
          <cell r="J3" t="str">
            <v>$</v>
          </cell>
        </row>
        <row r="4">
          <cell r="D4" t="str">
            <v>Deferral / Variance Account Rate Rider (GA) – if applicable</v>
          </cell>
          <cell r="J4" t="str">
            <v>$/kWh</v>
          </cell>
        </row>
        <row r="5">
          <cell r="D5" t="str">
            <v>Distribution Volumetric Rate</v>
          </cell>
          <cell r="J5" t="str">
            <v>$/kW</v>
          </cell>
        </row>
        <row r="6">
          <cell r="D6" t="str">
            <v>Distribution Wheeling Service Rate</v>
          </cell>
          <cell r="J6" t="str">
            <v>$/kVA</v>
          </cell>
        </row>
        <row r="7">
          <cell r="D7" t="str">
            <v>General Service 1,500 to 4,999 kW customer</v>
          </cell>
        </row>
        <row r="8">
          <cell r="D8" t="str">
            <v>General Service 50 to 1,499 kW customer</v>
          </cell>
        </row>
        <row r="9">
          <cell r="D9" t="str">
            <v>General Service Large Use customer</v>
          </cell>
        </row>
        <row r="10">
          <cell r="D10" t="str">
            <v>Green Energy Act Initiatives Funding Adder</v>
          </cell>
        </row>
        <row r="11">
          <cell r="D11" t="str">
            <v>Lost Revenue Adjustment Mechanism (LRAM) Recovery/Shared Savings Mechanism (SSM) Recovery Rate Rider – effective until April 30, 2012</v>
          </cell>
        </row>
        <row r="12">
          <cell r="D12" t="str">
            <v>Lost Revenue Adjustment Mechanism (LRAM) Recovery/Shared Savings Mechanism (SSM) Recovery Rate Rider (2011) – effective until April 30, 2014</v>
          </cell>
        </row>
        <row r="13">
          <cell r="D13" t="str">
            <v>Low Voltage Service Rate</v>
          </cell>
        </row>
        <row r="14">
          <cell r="D14" t="str">
            <v>Low Voltage Volumetric Rate</v>
          </cell>
        </row>
        <row r="15">
          <cell r="D15" t="str">
            <v>LRAM &amp; SSM Rate Rider</v>
          </cell>
        </row>
        <row r="16">
          <cell r="D16" t="str">
            <v>Minimum Distribution Charge – per KW of maximum billing demand in the previous 11 months</v>
          </cell>
        </row>
        <row r="17">
          <cell r="D17" t="str">
            <v>Monthly Distribution Wheeling Service Rate – Dedicated LV Line</v>
          </cell>
        </row>
        <row r="18">
          <cell r="D18" t="str">
            <v>Monthly Distribution Wheeling Service Rate – Hydro One Networks</v>
          </cell>
        </row>
        <row r="19">
          <cell r="D19" t="str">
            <v>Monthly Distribution Wheeling Service Rate – Shared LV Line</v>
          </cell>
        </row>
        <row r="20">
          <cell r="D20" t="str">
            <v>Monthly Distribution Wheeling Service Rate – Waterloo North Hydro</v>
          </cell>
        </row>
        <row r="21">
          <cell r="D21" t="str">
            <v>Rate Rider for Deferral/Variance Account Disposition – effective until April 30, 2014</v>
          </cell>
        </row>
        <row r="22">
          <cell r="D22" t="str">
            <v>Rate Rider for Deferral/Variance Account Disposition (2009) – effective until April 30, 2013</v>
          </cell>
        </row>
        <row r="23">
          <cell r="D23" t="str">
            <v>Rate Rider for Deferral/Variance Account Disposition (2010) – effective until April 30, 2012</v>
          </cell>
        </row>
        <row r="24">
          <cell r="D24" t="str">
            <v>Rate Rider for Deferral/Variance Account Disposition (2010) – effective until April 30, 2012 Applicable only for Wholesale Market Participants</v>
          </cell>
        </row>
        <row r="25">
          <cell r="D25" t="str">
            <v>Rate Rider for Deferral/Variance Account Disposition (2010) – effective until April 30, 2013</v>
          </cell>
        </row>
        <row r="26">
          <cell r="D26" t="str">
            <v>Rate Rider for Deferral/Variance Account Disposition (2010) – effective until April 30, 2014</v>
          </cell>
        </row>
        <row r="27">
          <cell r="D27" t="str">
            <v>Rate Rider for Deferral/Variance Account Disposition (2010) – effective until January 31, 2012</v>
          </cell>
        </row>
        <row r="28">
          <cell r="D28" t="str">
            <v>Rate Rider for Deferral/Variance Account Disposition (2011) – effective until April 30, 2012</v>
          </cell>
        </row>
        <row r="29">
          <cell r="D29" t="str">
            <v>Rate Rider for Deferral/Variance Account Disposition (2011) – effective until April 30, 2012 (per connection)</v>
          </cell>
        </row>
        <row r="30">
          <cell r="D30" t="str">
            <v>Rate Rider for Deferral/Variance Account Disposition (2011) – effective until April 30, 2013</v>
          </cell>
        </row>
        <row r="31">
          <cell r="D31" t="str">
            <v>Rate Rider for Deferral/Variance Account Disposition (2011) – effective until April 30, 2013 Applicable only for Wholesale Market Participants</v>
          </cell>
        </row>
        <row r="32">
          <cell r="D32" t="str">
            <v>Rate Rider for Deferral/Variance Account Disposition (2011) – effective until April 30, 2014</v>
          </cell>
        </row>
        <row r="33">
          <cell r="D33" t="str">
            <v>Rate Rider for Deferral/Variance Account Disposition (2011) – effective until April 30, 2015</v>
          </cell>
        </row>
        <row r="34">
          <cell r="D34" t="str">
            <v>Rate Rider for Deferral/Variance Account Disposition (2011) – effective until December 31, 2011</v>
          </cell>
        </row>
        <row r="35">
          <cell r="D35" t="str">
            <v>Rate Rider for Global Adjustment Sub-Account (2010) – effective until April 30, 2012 Applicable only for Non-RPP Customers</v>
          </cell>
        </row>
        <row r="36">
          <cell r="D36" t="str">
            <v>Rate Rider for Global Adjustment Sub-Account (2011) – effective until April 30, 2012 Applicable only for Non-RPP Customers</v>
          </cell>
        </row>
        <row r="37">
          <cell r="D37" t="str">
            <v>Rate Rider for Global Adjustment Sub-Account Disposition – effective until April 30, 2012 Applicable only for Non-RPP Customers</v>
          </cell>
        </row>
        <row r="38">
          <cell r="D38" t="str">
            <v>Rate Rider for Global Adjustment Sub-Account Disposition – effective until April 30, 2014 Applicable only for Non-RPP Customers</v>
          </cell>
        </row>
        <row r="39">
          <cell r="D39" t="str">
            <v>Rate Rider for Global Adjustment Sub-Account Disposition (2010 credit) – effective until April 30, 2012 Applicable only for Non-RPP Customers</v>
          </cell>
        </row>
        <row r="40">
          <cell r="D40" t="str">
            <v>Rate Rider for Global Adjustment Sub-Account Disposition (2010 recalculated) – effective until April 30, 2013 Applicable only for Non-RPP Customers</v>
          </cell>
        </row>
        <row r="41">
          <cell r="D41" t="str">
            <v>Rate Rider for Global Adjustment Sub-Account Disposition (2010) – effective until April 30, 2012 Applicable only for Non-RPP Customers</v>
          </cell>
        </row>
        <row r="42">
          <cell r="D42" t="str">
            <v>Rate Rider for Global Adjustment Sub-Account Disposition (2010) – effective until April 30, 2013 Applicable only for Non-RPP Customers</v>
          </cell>
        </row>
        <row r="43">
          <cell r="D43" t="str">
            <v>Rate Rider for Global Adjustment Sub-Account Disposition (2010) – effective until April 30, 2014 Applicable only for Non-RPP Customers</v>
          </cell>
        </row>
        <row r="44">
          <cell r="D44" t="str">
            <v>Rate Rider for Global Adjustment Sub-Account Disposition (2011) – effective until April 30, 2012 Applicable only for Non-RPP Customers</v>
          </cell>
        </row>
        <row r="45">
          <cell r="D45" t="str">
            <v>Rate Rider for Global Adjustment Sub-Account Disposition (2011) – effective until April 30, 2012 Applicable only for Non-RPP Customers (per connection)</v>
          </cell>
        </row>
        <row r="46">
          <cell r="D46" t="str">
            <v>Rate Rider for Global Adjustment Sub-Account Disposition (2011) – effective until April 30, 2013 Applicable only for Non-RPP Customers</v>
          </cell>
        </row>
        <row r="47">
          <cell r="D47" t="str">
            <v>Rate Rider for Global Adjustment Sub-Account Disposition (2011) – effective until April 30, 2013 Applicable only for Non-RPP Customers and excluding Wholesale Market Participants</v>
          </cell>
        </row>
        <row r="48">
          <cell r="D48" t="str">
            <v>Rate Rider for Global Adjustment Sub-Account Disposition (2011) – effective until April 30, 2015 Applicable only for Non-RPP Customers</v>
          </cell>
        </row>
        <row r="49">
          <cell r="D49" t="str">
            <v>Rate Rider for Lost Revenue Adjustment Mechanism (LRAM) Recovery – effective until April 30, 2012</v>
          </cell>
        </row>
        <row r="50">
          <cell r="D50" t="str">
            <v>Rate Rider for Lost Revenue Adjustment Mechanism (LRAM) Recovery/Shared Savings Mechanism (SSM) Recovery – effective until April 30, 2012</v>
          </cell>
        </row>
        <row r="51">
          <cell r="D51" t="str">
            <v>Rate Rider for Lost Revenue Adjustment Mechanism (LRAM) Recovery/Shared Savings Mechanism (SSM) Recovery – effective until April 30, 2012</v>
          </cell>
        </row>
        <row r="52">
          <cell r="D52" t="str">
            <v>Rate Rider for Lost Revenue Adjustment Mechanism (LRAM) Recovery/Shared Savings Mechanism (SSM) Recovery – effective until April 30, 2013</v>
          </cell>
        </row>
        <row r="53">
          <cell r="D53" t="str">
            <v>Rate Rider for Lost Revenue Adjustment Mechanism (LRAM) Recovery/Shared Savings Mechanism (SSM) Recovery – effective until April 30, 2014</v>
          </cell>
        </row>
        <row r="54">
          <cell r="D54" t="str">
            <v>Rate Rider for Lost Revenue Adjustment Mechanism (LRAM) Recovery/Shared Savings Mechanism (SSM) Recovery – effective until December 31, 2012</v>
          </cell>
        </row>
        <row r="55">
          <cell r="D55" t="str">
            <v>Rate Rider for Lost Revenue Adjustment Mechanism (LRAM) Recovery/Shared Savings Mechanism (SSM) Recovery (2009) – effective until April 30, 2012</v>
          </cell>
        </row>
        <row r="56">
          <cell r="D56" t="str">
            <v>Rate Rider for Lost Revenue Adjustment Mechanism (LRAM) Recovery/Shared Savings Mechanism (SSM) Recovery (2011) – effective until April 30, 2012</v>
          </cell>
        </row>
        <row r="57">
          <cell r="D57" t="str">
            <v>Rate Rider for Lost Revenue Adjustment Mechanism (LRAM) Recovery/Shared Savings Mechanism (SSM) Recovery (2011) – effective until April 30, 2013</v>
          </cell>
        </row>
        <row r="58">
          <cell r="D58" t="str">
            <v>Rate Rider for Recalculated Deferral/Variance Account Disposition (2010) – effective until April 30, 2013</v>
          </cell>
        </row>
        <row r="59">
          <cell r="D59" t="str">
            <v>Rate Rider for Recovery of Foregone Revenue – effective until December 31, 2011</v>
          </cell>
        </row>
        <row r="60">
          <cell r="D60" t="str">
            <v>Rate Rider for Recovery of Incremental Capital Costs – effective until April 30, 2012</v>
          </cell>
        </row>
        <row r="61">
          <cell r="D61" t="str">
            <v>Rate Rider for Recovery of Incremental Capital Costs – effective until April 30, 2013</v>
          </cell>
        </row>
        <row r="62">
          <cell r="D62" t="str">
            <v>Rate Rider for Recovery of Late Payment Penalty Litigation Costs – effective until April 30, 2012</v>
          </cell>
        </row>
        <row r="63">
          <cell r="D63" t="str">
            <v>Rate Rider for Recovery of Late Payment Penalty Litigation Costs – effective until April 30, 2012 (per connection)</v>
          </cell>
        </row>
        <row r="64">
          <cell r="D64" t="str">
            <v>Rate Rider for Recovery of Late Payment Penalty Litigation Costs (per customer) – effective until April 30, 2012</v>
          </cell>
        </row>
        <row r="65">
          <cell r="D65" t="str">
            <v>Rate Rider for Recovery of Stranded Meter Assets – effective until December 31, 2012</v>
          </cell>
        </row>
        <row r="66">
          <cell r="D66" t="str">
            <v>Rate Rider for Regulatory Asset Recovery – effective until April 30, 2012</v>
          </cell>
        </row>
        <row r="67">
          <cell r="D67" t="str">
            <v>Rate Rider for Regulatory Asset Recovery – effective until April 30, 2013</v>
          </cell>
        </row>
        <row r="68">
          <cell r="D68" t="str">
            <v>Rate Rider for Return of Revenue Sufficiency – effective until December 31, 2011</v>
          </cell>
        </row>
        <row r="69">
          <cell r="D69" t="str">
            <v>Rate Rider for Return of Transformer Ownership Allowance Sufficiency – effective until December 31, 2011</v>
          </cell>
        </row>
        <row r="70">
          <cell r="D70" t="str">
            <v>Rate Rider for Smart Meter Incremental Revenue Requirement – in effect until the effective date of the next cost of service application</v>
          </cell>
        </row>
        <row r="71">
          <cell r="D71" t="str">
            <v>Rate Rider for Smart Meter Variance Account Disposition – effective until April 30, 2012</v>
          </cell>
        </row>
        <row r="72">
          <cell r="D72" t="str">
            <v>Rate Rider for Smart Meter Variance Account Disposition – effective until December 31, 2011</v>
          </cell>
        </row>
        <row r="73">
          <cell r="D73" t="str">
            <v>Rate Rider for Tax Change – effective until April 20, 2012</v>
          </cell>
        </row>
        <row r="74">
          <cell r="D74" t="str">
            <v>Rate Rider for Tax Change – effective until April 30, 2012</v>
          </cell>
        </row>
        <row r="75">
          <cell r="D75" t="str">
            <v>Rate Rider for Tax Change – effective until April 30, 2012 (per connection)</v>
          </cell>
        </row>
        <row r="76">
          <cell r="D76" t="str">
            <v>Rate Rider for Tax Change – Hydro One Networks - effective until April 30, 2012</v>
          </cell>
        </row>
        <row r="77">
          <cell r="D77" t="str">
            <v>Rate Rider for Tax Change – Waterloo North Hydro – effective until April 30, 2012</v>
          </cell>
        </row>
        <row r="78">
          <cell r="D78" t="str">
            <v>Rate Rider for Tax Change Dedicated LV Line – effective until April 30, 2012</v>
          </cell>
        </row>
        <row r="79">
          <cell r="D79" t="str">
            <v>Rate Rider for Tax Change Shared LV Line – effective until April 30, 2012</v>
          </cell>
        </row>
        <row r="80">
          <cell r="D80" t="str">
            <v>Rate Rider for Z-Factor Recovery – Effective until April 30, 2012</v>
          </cell>
        </row>
        <row r="81">
          <cell r="D81" t="str">
            <v>Retail Transmission Rate – Line and Transformation Connection Service Rate</v>
          </cell>
        </row>
        <row r="82">
          <cell r="D82" t="str">
            <v>Retail Transmission Rate – Line and Transformation Connection Service Rate – Interval Metered</v>
          </cell>
        </row>
        <row r="83">
          <cell r="D83" t="str">
            <v>Retail Transmission Rate – Line and Transformation Connection Service Rate – Interval Metered &lt; 1,000 kW</v>
          </cell>
        </row>
        <row r="84">
          <cell r="D84" t="str">
            <v>Retail Transmission Rate – Line and Transformation Connection Service Rate – Interval Metered &gt; 1,000 kW</v>
          </cell>
        </row>
        <row r="85">
          <cell r="D85" t="str">
            <v>Retail Transmission Rate – Line and Transformation Connection Service Rate – Interval Metered ≥ 1,000kW</v>
          </cell>
        </row>
        <row r="86">
          <cell r="D86" t="str">
            <v>Retail Transmission Rate – Line Connection Service Rate</v>
          </cell>
        </row>
        <row r="87">
          <cell r="D87" t="str">
            <v>Retail Transmission Rate – Network Service Rate</v>
          </cell>
        </row>
        <row r="88">
          <cell r="D88" t="str">
            <v>Retail Transmission Rate – Network Service Rate – Interval Metered</v>
          </cell>
        </row>
        <row r="89">
          <cell r="D89" t="str">
            <v>Retail Transmission Rate – Network Service Rate – Interval Metered &lt; 1,000 kW Rate</v>
          </cell>
        </row>
        <row r="90">
          <cell r="D90" t="str">
            <v>Retail Transmission Rate – Network Service Rate – Interval Metered &gt; 1,000 kW</v>
          </cell>
        </row>
        <row r="91">
          <cell r="D91" t="str">
            <v>Retail Transmission Rate – Network Service Rate – Interval Metered ≥ 1,000 kW</v>
          </cell>
        </row>
        <row r="92">
          <cell r="D92" t="str">
            <v>Retail Transmission Rate – Transformation Connection Service Rate</v>
          </cell>
        </row>
        <row r="93">
          <cell r="D93" t="str">
            <v>Service Charge</v>
          </cell>
        </row>
        <row r="94">
          <cell r="D94" t="str">
            <v>Service Charge (Based on 30 day month)</v>
          </cell>
        </row>
        <row r="95">
          <cell r="D95" t="str">
            <v>Service Charge (per account)</v>
          </cell>
        </row>
        <row r="96">
          <cell r="D96" t="str">
            <v>Service Charge (per connection)</v>
          </cell>
        </row>
        <row r="97">
          <cell r="D97" t="str">
            <v>Service Charge (per customer)</v>
          </cell>
        </row>
        <row r="98">
          <cell r="D98" t="str">
            <v>Service Charge for metered account</v>
          </cell>
        </row>
        <row r="99">
          <cell r="D99" t="str">
            <v>Service Charge for Unmetered Scattered Load account (per connection)</v>
          </cell>
        </row>
        <row r="100">
          <cell r="D100" t="str">
            <v>Smart Grid Rate Adder</v>
          </cell>
        </row>
        <row r="101">
          <cell r="D101" t="str">
            <v>Smart Meter Disposition Rider 2 – effective until next cost of service application</v>
          </cell>
        </row>
        <row r="102">
          <cell r="D102" t="str">
            <v>Smart Meter Disposition Rider 3 – effective until next cost of service application</v>
          </cell>
        </row>
        <row r="103">
          <cell r="D103" t="str">
            <v>Smart Meter Funding Adder</v>
          </cell>
        </row>
        <row r="104">
          <cell r="D104" t="str">
            <v>Smart Meter Funding Adder – effective until April 30, 2012</v>
          </cell>
        </row>
        <row r="105">
          <cell r="D105" t="str">
            <v>Smart Meter Funding Adder – effective until December 31, 2011</v>
          </cell>
        </row>
        <row r="106">
          <cell r="D106" t="str">
            <v>Smart Meter Funding Adder for metered account – effective until April 30, 2012</v>
          </cell>
        </row>
        <row r="107">
          <cell r="D107" t="str">
            <v>Standby Charge – for a month where standby power is not provided. The charge is applied to the contracted amount (e.g. nameplate rating of the generation facility).</v>
          </cell>
        </row>
        <row r="108">
          <cell r="D108" t="str">
            <v>Total Loss Factor – Primary Metered Customer &lt; 5,000 kW</v>
          </cell>
        </row>
        <row r="109">
          <cell r="D109" t="str">
            <v>Total Loss Factor – Primary Metered Customer &gt; 5,000 kW</v>
          </cell>
        </row>
        <row r="110">
          <cell r="D110" t="str">
            <v>Total Loss Factor – Secondary Metered Customer &lt; 5,000 kW</v>
          </cell>
        </row>
        <row r="111">
          <cell r="D111" t="str">
            <v>Total Loss Factor – Secondary Metered Customer &gt; 5,000 kW</v>
          </cell>
        </row>
        <row r="112">
          <cell r="D112" t="str">
            <v>Transmission Rate – Network Service Rate – Interval Metered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Data_Input_Sheet"/>
      <sheetName val="4. Rate_Base"/>
      <sheetName val="5. Utility Income"/>
      <sheetName val="6. Taxes_PILs"/>
      <sheetName val="7. Cost_of_Capital"/>
      <sheetName val="8. Rev_Def_Suff"/>
      <sheetName val="9. Rev_Reqt"/>
    </sheetNames>
    <sheetDataSet>
      <sheetData sheetId="0"/>
      <sheetData sheetId="1">
        <row r="6">
          <cell r="F6">
            <v>0</v>
          </cell>
          <cell r="G6">
            <v>0</v>
          </cell>
        </row>
      </sheetData>
      <sheetData sheetId="2">
        <row r="12">
          <cell r="M12">
            <v>0</v>
          </cell>
          <cell r="U12" t="str">
            <v>Per Board Decision</v>
          </cell>
        </row>
        <row r="26">
          <cell r="E26">
            <v>0</v>
          </cell>
          <cell r="M26">
            <v>0</v>
          </cell>
          <cell r="U26">
            <v>0</v>
          </cell>
        </row>
        <row r="28">
          <cell r="I28" t="str">
            <v/>
          </cell>
          <cell r="M28">
            <v>0</v>
          </cell>
          <cell r="Q28" t="str">
            <v/>
          </cell>
          <cell r="U28">
            <v>0</v>
          </cell>
        </row>
        <row r="29">
          <cell r="I29" t="str">
            <v/>
          </cell>
          <cell r="M29">
            <v>0</v>
          </cell>
          <cell r="Q29" t="str">
            <v/>
          </cell>
          <cell r="U29">
            <v>0</v>
          </cell>
        </row>
        <row r="30">
          <cell r="I30" t="str">
            <v/>
          </cell>
          <cell r="M30">
            <v>0</v>
          </cell>
          <cell r="Q30" t="str">
            <v/>
          </cell>
          <cell r="U30">
            <v>0</v>
          </cell>
        </row>
        <row r="31">
          <cell r="I31" t="str">
            <v/>
          </cell>
          <cell r="M31">
            <v>0</v>
          </cell>
          <cell r="Q31" t="str">
            <v/>
          </cell>
          <cell r="U31">
            <v>0</v>
          </cell>
        </row>
        <row r="36">
          <cell r="E36">
            <v>0</v>
          </cell>
          <cell r="I36">
            <v>0</v>
          </cell>
          <cell r="M36" t="str">
            <v/>
          </cell>
          <cell r="Q36">
            <v>0</v>
          </cell>
          <cell r="U36" t="str">
            <v/>
          </cell>
        </row>
        <row r="37">
          <cell r="E37">
            <v>0</v>
          </cell>
          <cell r="I37">
            <v>0</v>
          </cell>
          <cell r="M37" t="str">
            <v/>
          </cell>
          <cell r="Q37">
            <v>0</v>
          </cell>
          <cell r="U37" t="str">
            <v/>
          </cell>
        </row>
        <row r="38">
          <cell r="E38">
            <v>0</v>
          </cell>
          <cell r="I38">
            <v>0</v>
          </cell>
          <cell r="M38" t="str">
            <v/>
          </cell>
          <cell r="Q38">
            <v>0</v>
          </cell>
          <cell r="U38" t="str">
            <v/>
          </cell>
        </row>
        <row r="40">
          <cell r="E40">
            <v>0</v>
          </cell>
          <cell r="I40">
            <v>0</v>
          </cell>
          <cell r="M40" t="str">
            <v/>
          </cell>
          <cell r="Q40">
            <v>0</v>
          </cell>
          <cell r="U40" t="str">
            <v/>
          </cell>
        </row>
        <row r="67">
          <cell r="E67">
            <v>0</v>
          </cell>
          <cell r="M67">
            <v>0</v>
          </cell>
          <cell r="U67">
            <v>0</v>
          </cell>
        </row>
      </sheetData>
      <sheetData sheetId="3"/>
      <sheetData sheetId="4">
        <row r="16">
          <cell r="N16">
            <v>0</v>
          </cell>
        </row>
      </sheetData>
      <sheetData sheetId="5">
        <row r="25">
          <cell r="G25">
            <v>0</v>
          </cell>
          <cell r="K25">
            <v>0</v>
          </cell>
          <cell r="O25">
            <v>0</v>
          </cell>
        </row>
        <row r="31">
          <cell r="G31">
            <v>0</v>
          </cell>
          <cell r="K31">
            <v>0</v>
          </cell>
          <cell r="O31">
            <v>0</v>
          </cell>
        </row>
      </sheetData>
      <sheetData sheetId="6">
        <row r="19">
          <cell r="P19">
            <v>0</v>
          </cell>
        </row>
        <row r="35">
          <cell r="P35">
            <v>0</v>
          </cell>
        </row>
        <row r="51">
          <cell r="P51">
            <v>0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I68"/>
  <sheetViews>
    <sheetView showGridLines="0" view="pageLayout" zoomScaleNormal="115" workbookViewId="0">
      <selection activeCell="I35" sqref="I35"/>
    </sheetView>
  </sheetViews>
  <sheetFormatPr defaultRowHeight="12.75" x14ac:dyDescent="0.2"/>
  <cols>
    <col min="1" max="1" width="11.28515625" customWidth="1"/>
    <col min="2" max="2" width="44.42578125" customWidth="1"/>
    <col min="3" max="9" width="13.7109375" customWidth="1"/>
  </cols>
  <sheetData>
    <row r="1" spans="1:9" x14ac:dyDescent="0.2">
      <c r="G1" s="1"/>
      <c r="H1" s="2" t="s">
        <v>0</v>
      </c>
      <c r="I1" s="3">
        <f>'[3]LDC Info'!$E$18</f>
        <v>0</v>
      </c>
    </row>
    <row r="2" spans="1:9" x14ac:dyDescent="0.2">
      <c r="G2" s="1"/>
      <c r="H2" s="2" t="s">
        <v>1</v>
      </c>
      <c r="I2" s="4"/>
    </row>
    <row r="3" spans="1:9" x14ac:dyDescent="0.2">
      <c r="G3" s="1"/>
      <c r="H3" s="2" t="s">
        <v>2</v>
      </c>
      <c r="I3" s="4"/>
    </row>
    <row r="4" spans="1:9" x14ac:dyDescent="0.2">
      <c r="G4" s="1"/>
      <c r="H4" s="2" t="s">
        <v>3</v>
      </c>
      <c r="I4" s="4"/>
    </row>
    <row r="5" spans="1:9" x14ac:dyDescent="0.2">
      <c r="G5" s="1"/>
      <c r="H5" s="2" t="s">
        <v>4</v>
      </c>
      <c r="I5" s="5"/>
    </row>
    <row r="6" spans="1:9" x14ac:dyDescent="0.2">
      <c r="G6" s="1"/>
      <c r="H6" s="2"/>
      <c r="I6" s="3"/>
    </row>
    <row r="7" spans="1:9" x14ac:dyDescent="0.2">
      <c r="G7" s="1"/>
      <c r="H7" s="2" t="s">
        <v>5</v>
      </c>
      <c r="I7" s="5"/>
    </row>
    <row r="8" spans="1:9" x14ac:dyDescent="0.2">
      <c r="H8" s="6"/>
    </row>
    <row r="9" spans="1:9" ht="18" x14ac:dyDescent="0.25">
      <c r="A9" s="234" t="s">
        <v>149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5">
      <c r="A10" s="234" t="s">
        <v>6</v>
      </c>
      <c r="B10" s="234"/>
      <c r="C10" s="234"/>
      <c r="D10" s="234"/>
      <c r="E10" s="234"/>
      <c r="F10" s="234"/>
      <c r="G10" s="234"/>
      <c r="H10" s="234"/>
      <c r="I10" s="234"/>
    </row>
    <row r="11" spans="1:9" ht="13.5" thickBot="1" x14ac:dyDescent="0.25"/>
    <row r="12" spans="1:9" x14ac:dyDescent="0.2">
      <c r="A12" s="7" t="s">
        <v>7</v>
      </c>
      <c r="B12" s="8" t="s">
        <v>8</v>
      </c>
      <c r="C12" s="9" t="str">
        <f>G13-3 &amp; " Actual"</f>
        <v>2009 Actual</v>
      </c>
      <c r="D12" s="9" t="str">
        <f>G13-2 &amp; " Actual"</f>
        <v>2010 Actual</v>
      </c>
      <c r="E12" s="9" t="str">
        <f>G13-1 &amp; " Actual"&amp; CHAR(178)</f>
        <v>2011 Actual²</v>
      </c>
      <c r="F12" s="9" t="str">
        <f>G13-1 &amp; " Actual"&amp; CHAR(178)</f>
        <v>2011 Actual²</v>
      </c>
      <c r="G12" s="10" t="str">
        <f>"Bridge Year" &amp; CHAR(179)</f>
        <v>Bridge Year³</v>
      </c>
      <c r="H12" s="10" t="str">
        <f>"Bridge Year" &amp; CHAR(179)</f>
        <v>Bridge Year³</v>
      </c>
      <c r="I12" s="11" t="s">
        <v>9</v>
      </c>
    </row>
    <row r="13" spans="1:9" x14ac:dyDescent="0.2">
      <c r="A13" s="12"/>
      <c r="B13" s="13"/>
      <c r="C13" s="14"/>
      <c r="D13" s="14"/>
      <c r="E13" s="14"/>
      <c r="F13" s="15"/>
      <c r="G13" s="15">
        <f>'[3]LDC Info'!E26</f>
        <v>2012</v>
      </c>
      <c r="H13" s="15">
        <f>'[3]LDC Info'!E26</f>
        <v>2012</v>
      </c>
      <c r="I13" s="16">
        <f>'[3]LDC Info'!E28</f>
        <v>2013</v>
      </c>
    </row>
    <row r="14" spans="1:9" x14ac:dyDescent="0.2">
      <c r="A14" s="12"/>
      <c r="B14" s="17" t="s">
        <v>10</v>
      </c>
      <c r="C14" s="18"/>
      <c r="D14" s="18"/>
      <c r="E14" s="18"/>
      <c r="F14" s="18"/>
      <c r="G14" s="18" t="s">
        <v>11</v>
      </c>
      <c r="H14" s="19" t="s">
        <v>12</v>
      </c>
      <c r="I14" s="20" t="s">
        <v>12</v>
      </c>
    </row>
    <row r="15" spans="1:9" x14ac:dyDescent="0.2">
      <c r="A15" s="51">
        <v>4235</v>
      </c>
      <c r="B15" s="52" t="s">
        <v>13</v>
      </c>
      <c r="C15" s="21"/>
      <c r="D15" s="21"/>
      <c r="E15" s="21"/>
      <c r="F15" s="21"/>
      <c r="G15" s="21"/>
      <c r="H15" s="22"/>
      <c r="I15" s="23">
        <v>125000</v>
      </c>
    </row>
    <row r="16" spans="1:9" x14ac:dyDescent="0.2">
      <c r="A16" s="51">
        <v>4225</v>
      </c>
      <c r="B16" s="52" t="s">
        <v>14</v>
      </c>
      <c r="C16" s="21"/>
      <c r="D16" s="21"/>
      <c r="E16" s="21"/>
      <c r="F16" s="21"/>
      <c r="G16" s="21"/>
      <c r="H16" s="22"/>
      <c r="I16" s="23">
        <v>12300</v>
      </c>
    </row>
    <row r="17" spans="1:9" x14ac:dyDescent="0.2">
      <c r="A17" s="51">
        <v>4080</v>
      </c>
      <c r="B17" s="52" t="s">
        <v>41</v>
      </c>
      <c r="C17" s="21"/>
      <c r="D17" s="21"/>
      <c r="E17" s="21"/>
      <c r="F17" s="21"/>
      <c r="G17" s="21"/>
      <c r="H17" s="22"/>
      <c r="I17" s="23">
        <v>850000</v>
      </c>
    </row>
    <row r="18" spans="1:9" x14ac:dyDescent="0.2">
      <c r="A18" s="51">
        <v>4082</v>
      </c>
      <c r="B18" s="52" t="s">
        <v>15</v>
      </c>
      <c r="C18" s="21"/>
      <c r="D18" s="21"/>
      <c r="E18" s="21"/>
      <c r="F18" s="21"/>
      <c r="G18" s="21"/>
      <c r="H18" s="22"/>
      <c r="I18" s="23">
        <v>62000</v>
      </c>
    </row>
    <row r="19" spans="1:9" x14ac:dyDescent="0.2">
      <c r="A19" s="24">
        <v>4084</v>
      </c>
      <c r="B19" s="50" t="s">
        <v>42</v>
      </c>
      <c r="C19" s="21"/>
      <c r="D19" s="21"/>
      <c r="E19" s="21"/>
      <c r="F19" s="21"/>
      <c r="G19" s="21"/>
      <c r="H19" s="22"/>
      <c r="I19" s="23">
        <v>114500</v>
      </c>
    </row>
    <row r="20" spans="1:9" x14ac:dyDescent="0.2">
      <c r="A20" s="24">
        <v>4210</v>
      </c>
      <c r="B20" s="50" t="s">
        <v>43</v>
      </c>
      <c r="C20" s="21"/>
      <c r="D20" s="21"/>
      <c r="E20" s="21"/>
      <c r="F20" s="21"/>
      <c r="G20" s="21"/>
      <c r="H20" s="22"/>
      <c r="I20" s="23">
        <v>676600</v>
      </c>
    </row>
    <row r="21" spans="1:9" x14ac:dyDescent="0.2">
      <c r="A21" s="24">
        <v>4325</v>
      </c>
      <c r="B21" s="50" t="s">
        <v>44</v>
      </c>
      <c r="C21" s="21"/>
      <c r="D21" s="21"/>
      <c r="E21" s="21"/>
      <c r="F21" s="21"/>
      <c r="G21" s="21"/>
      <c r="H21" s="22"/>
      <c r="I21" s="23">
        <v>123000</v>
      </c>
    </row>
    <row r="22" spans="1:9" x14ac:dyDescent="0.2">
      <c r="A22" s="24">
        <v>4330</v>
      </c>
      <c r="B22" s="50" t="s">
        <v>45</v>
      </c>
      <c r="C22" s="21"/>
      <c r="D22" s="21"/>
      <c r="E22" s="21"/>
      <c r="F22" s="21"/>
      <c r="G22" s="21"/>
      <c r="H22" s="22"/>
      <c r="I22" s="23">
        <v>7000</v>
      </c>
    </row>
    <row r="23" spans="1:9" x14ac:dyDescent="0.2">
      <c r="A23" s="24">
        <v>4355</v>
      </c>
      <c r="B23" s="50" t="s">
        <v>46</v>
      </c>
      <c r="C23" s="21"/>
      <c r="D23" s="21"/>
      <c r="E23" s="21"/>
      <c r="F23" s="21"/>
      <c r="G23" s="21"/>
      <c r="H23" s="22"/>
      <c r="I23" s="23">
        <v>4500</v>
      </c>
    </row>
    <row r="24" spans="1:9" s="203" customFormat="1" x14ac:dyDescent="0.2">
      <c r="A24" s="202">
        <v>4357</v>
      </c>
      <c r="B24" s="195" t="s">
        <v>127</v>
      </c>
      <c r="C24" s="196"/>
      <c r="D24" s="196"/>
      <c r="E24" s="196"/>
      <c r="F24" s="196"/>
      <c r="G24" s="196"/>
      <c r="H24" s="197"/>
      <c r="I24" s="198">
        <v>16000</v>
      </c>
    </row>
    <row r="25" spans="1:9" s="203" customFormat="1" x14ac:dyDescent="0.2">
      <c r="A25" s="202">
        <v>4362</v>
      </c>
      <c r="B25" s="195" t="s">
        <v>128</v>
      </c>
      <c r="C25" s="196"/>
      <c r="D25" s="196"/>
      <c r="E25" s="196"/>
      <c r="F25" s="196"/>
      <c r="G25" s="196"/>
      <c r="H25" s="197"/>
      <c r="I25" s="198">
        <v>-18000</v>
      </c>
    </row>
    <row r="26" spans="1:9" x14ac:dyDescent="0.2">
      <c r="A26" s="24">
        <v>4375</v>
      </c>
      <c r="B26" s="50" t="s">
        <v>47</v>
      </c>
      <c r="C26" s="21"/>
      <c r="D26" s="21"/>
      <c r="E26" s="21"/>
      <c r="F26" s="21"/>
      <c r="G26" s="21"/>
      <c r="H26" s="22"/>
      <c r="I26" s="23">
        <v>167000</v>
      </c>
    </row>
    <row r="27" spans="1:9" x14ac:dyDescent="0.2">
      <c r="A27" s="24">
        <v>4380</v>
      </c>
      <c r="B27" s="50" t="s">
        <v>48</v>
      </c>
      <c r="C27" s="21"/>
      <c r="D27" s="21"/>
      <c r="E27" s="21"/>
      <c r="F27" s="21"/>
      <c r="G27" s="21"/>
      <c r="H27" s="22"/>
      <c r="I27" s="23">
        <v>19800</v>
      </c>
    </row>
    <row r="28" spans="1:9" x14ac:dyDescent="0.2">
      <c r="A28" s="24">
        <v>4385</v>
      </c>
      <c r="B28" s="50" t="s">
        <v>48</v>
      </c>
      <c r="C28" s="21"/>
      <c r="D28" s="21"/>
      <c r="E28" s="21"/>
      <c r="F28" s="21"/>
      <c r="G28" s="21"/>
      <c r="H28" s="22"/>
      <c r="I28" s="23">
        <v>17500</v>
      </c>
    </row>
    <row r="29" spans="1:9" x14ac:dyDescent="0.2">
      <c r="A29" s="24">
        <v>4405</v>
      </c>
      <c r="B29" s="50" t="s">
        <v>49</v>
      </c>
      <c r="C29" s="21"/>
      <c r="D29" s="21"/>
      <c r="E29" s="21"/>
      <c r="F29" s="21"/>
      <c r="G29" s="21"/>
      <c r="H29" s="22"/>
      <c r="I29" s="23">
        <f>I62</f>
        <v>43500</v>
      </c>
    </row>
    <row r="30" spans="1:9" x14ac:dyDescent="0.2">
      <c r="A30" s="24"/>
      <c r="B30" s="25"/>
      <c r="C30" s="21"/>
      <c r="D30" s="21"/>
      <c r="E30" s="21"/>
      <c r="F30" s="21"/>
      <c r="G30" s="21"/>
      <c r="H30" s="22"/>
      <c r="I30" s="23"/>
    </row>
    <row r="31" spans="1:9" ht="7.5" customHeight="1" x14ac:dyDescent="0.2">
      <c r="A31" s="235"/>
      <c r="B31" s="236"/>
      <c r="C31" s="236"/>
      <c r="D31" s="236"/>
      <c r="E31" s="236"/>
      <c r="F31" s="236"/>
      <c r="G31" s="236"/>
      <c r="H31" s="237"/>
      <c r="I31" s="238"/>
    </row>
    <row r="32" spans="1:9" x14ac:dyDescent="0.2">
      <c r="A32" s="239" t="s">
        <v>13</v>
      </c>
      <c r="B32" s="240"/>
      <c r="C32" s="26">
        <f t="shared" ref="C32:I33" si="0">C15</f>
        <v>0</v>
      </c>
      <c r="D32" s="26">
        <f t="shared" si="0"/>
        <v>0</v>
      </c>
      <c r="E32" s="26">
        <f t="shared" si="0"/>
        <v>0</v>
      </c>
      <c r="F32" s="26">
        <f t="shared" si="0"/>
        <v>0</v>
      </c>
      <c r="G32" s="26">
        <f t="shared" si="0"/>
        <v>0</v>
      </c>
      <c r="H32" s="26">
        <f t="shared" si="0"/>
        <v>0</v>
      </c>
      <c r="I32" s="26">
        <f t="shared" si="0"/>
        <v>125000</v>
      </c>
    </row>
    <row r="33" spans="1:9" x14ac:dyDescent="0.2">
      <c r="A33" s="239" t="s">
        <v>14</v>
      </c>
      <c r="B33" s="240"/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0</v>
      </c>
      <c r="I33" s="28">
        <f t="shared" si="0"/>
        <v>12300</v>
      </c>
    </row>
    <row r="34" spans="1:9" x14ac:dyDescent="0.2">
      <c r="A34" s="239" t="s">
        <v>16</v>
      </c>
      <c r="B34" s="240"/>
      <c r="C34" s="29"/>
      <c r="D34" s="29"/>
      <c r="E34" s="29"/>
      <c r="F34" s="29"/>
      <c r="G34" s="29"/>
      <c r="H34" s="29"/>
      <c r="I34" s="53">
        <f>SUM(I17,I18,I19,I20)</f>
        <v>1703100</v>
      </c>
    </row>
    <row r="35" spans="1:9" ht="13.5" thickBot="1" x14ac:dyDescent="0.25">
      <c r="A35" s="230" t="s">
        <v>17</v>
      </c>
      <c r="B35" s="231"/>
      <c r="C35" s="199"/>
      <c r="D35" s="199"/>
      <c r="E35" s="199"/>
      <c r="F35" s="199"/>
      <c r="G35" s="199"/>
      <c r="H35" s="199"/>
      <c r="I35" s="201">
        <f>SUM(I21:I29)</f>
        <v>380300</v>
      </c>
    </row>
    <row r="36" spans="1:9" ht="14.25" thickTop="1" thickBot="1" x14ac:dyDescent="0.25">
      <c r="A36" s="232" t="s">
        <v>18</v>
      </c>
      <c r="B36" s="233"/>
      <c r="C36" s="30">
        <f t="shared" ref="C36:H36" si="1">SUM(C32:C35)</f>
        <v>0</v>
      </c>
      <c r="D36" s="30">
        <f t="shared" si="1"/>
        <v>0</v>
      </c>
      <c r="E36" s="30">
        <f t="shared" si="1"/>
        <v>0</v>
      </c>
      <c r="F36" s="30">
        <f t="shared" si="1"/>
        <v>0</v>
      </c>
      <c r="G36" s="30">
        <f t="shared" si="1"/>
        <v>0</v>
      </c>
      <c r="H36" s="30">
        <f t="shared" si="1"/>
        <v>0</v>
      </c>
      <c r="I36" s="31">
        <f>SUM(I32:I35)</f>
        <v>2220700</v>
      </c>
    </row>
    <row r="38" spans="1:9" x14ac:dyDescent="0.2">
      <c r="A38" s="32" t="s">
        <v>19</v>
      </c>
      <c r="B38" s="1"/>
      <c r="C38" s="32" t="s">
        <v>20</v>
      </c>
    </row>
    <row r="39" spans="1:9" x14ac:dyDescent="0.2">
      <c r="A39" s="227" t="s">
        <v>21</v>
      </c>
      <c r="B39" s="227"/>
      <c r="C39" s="6">
        <v>4235</v>
      </c>
    </row>
    <row r="40" spans="1:9" x14ac:dyDescent="0.2">
      <c r="A40" s="227" t="s">
        <v>22</v>
      </c>
      <c r="B40" s="227"/>
      <c r="C40" s="6">
        <v>4225</v>
      </c>
    </row>
    <row r="41" spans="1:9" x14ac:dyDescent="0.2">
      <c r="A41" s="227" t="s">
        <v>23</v>
      </c>
      <c r="B41" s="227"/>
      <c r="C41" s="227" t="s">
        <v>24</v>
      </c>
      <c r="D41" s="227"/>
      <c r="E41" s="227"/>
      <c r="F41" s="227"/>
      <c r="G41" s="227"/>
      <c r="H41" s="227"/>
      <c r="I41" s="227"/>
    </row>
    <row r="42" spans="1:9" x14ac:dyDescent="0.2">
      <c r="A42" s="227" t="s">
        <v>25</v>
      </c>
      <c r="B42" s="227"/>
      <c r="C42" s="228" t="s">
        <v>26</v>
      </c>
      <c r="D42" s="228"/>
      <c r="E42" s="228"/>
      <c r="F42" s="228"/>
      <c r="G42" s="228"/>
      <c r="H42" s="228"/>
      <c r="I42" s="228"/>
    </row>
    <row r="43" spans="1:9" x14ac:dyDescent="0.2">
      <c r="C43" s="228"/>
      <c r="D43" s="228"/>
      <c r="E43" s="228"/>
      <c r="F43" s="228"/>
      <c r="G43" s="228"/>
      <c r="H43" s="228"/>
      <c r="I43" s="228"/>
    </row>
    <row r="45" spans="1:9" x14ac:dyDescent="0.2">
      <c r="A45" s="1" t="s">
        <v>27</v>
      </c>
      <c r="B45" s="33"/>
      <c r="C45" s="34"/>
      <c r="D45" s="34"/>
      <c r="E45" s="34"/>
      <c r="F45" s="34"/>
      <c r="G45" s="34"/>
      <c r="H45" s="34"/>
      <c r="I45" s="34"/>
    </row>
    <row r="46" spans="1:9" x14ac:dyDescent="0.2">
      <c r="A46" s="229" t="s">
        <v>28</v>
      </c>
      <c r="B46" s="229"/>
      <c r="C46" s="229"/>
      <c r="D46" s="229"/>
      <c r="E46" s="229"/>
      <c r="F46" s="229"/>
      <c r="G46" s="229"/>
      <c r="H46" s="229"/>
      <c r="I46" s="229"/>
    </row>
    <row r="47" spans="1:9" x14ac:dyDescent="0.2">
      <c r="A47" s="229"/>
      <c r="B47" s="229"/>
      <c r="C47" s="229"/>
      <c r="D47" s="229"/>
      <c r="E47" s="229"/>
      <c r="F47" s="229"/>
      <c r="G47" s="229"/>
      <c r="H47" s="229"/>
      <c r="I47" s="229"/>
    </row>
    <row r="48" spans="1:9" x14ac:dyDescent="0.2">
      <c r="A48" s="1"/>
      <c r="B48" s="33"/>
      <c r="C48" s="33"/>
      <c r="D48" s="33"/>
      <c r="E48" s="33"/>
      <c r="F48" s="33"/>
      <c r="G48" s="33"/>
      <c r="H48" s="33"/>
      <c r="I48" s="33"/>
    </row>
    <row r="49" spans="1:9" ht="12.75" customHeight="1" x14ac:dyDescent="0.2">
      <c r="A49" s="1" t="s">
        <v>29</v>
      </c>
      <c r="B49" s="33"/>
      <c r="C49" s="33"/>
      <c r="D49" s="33"/>
      <c r="E49" s="33"/>
      <c r="F49" s="33"/>
      <c r="G49" s="33"/>
      <c r="H49" s="33"/>
      <c r="I49" s="33"/>
    </row>
    <row r="50" spans="1:9" x14ac:dyDescent="0.2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2">
      <c r="A51" s="210" t="s">
        <v>30</v>
      </c>
      <c r="B51" s="210"/>
      <c r="C51" s="210"/>
      <c r="D51" s="210"/>
      <c r="E51" s="210"/>
      <c r="F51" s="210"/>
      <c r="G51" s="210"/>
      <c r="H51" s="210"/>
      <c r="I51" s="210"/>
    </row>
    <row r="52" spans="1:9" x14ac:dyDescent="0.2">
      <c r="A52" s="210"/>
      <c r="B52" s="210"/>
      <c r="C52" s="210"/>
      <c r="D52" s="210"/>
      <c r="E52" s="210"/>
      <c r="F52" s="210"/>
      <c r="G52" s="210"/>
      <c r="H52" s="210"/>
      <c r="I52" s="210"/>
    </row>
    <row r="54" spans="1:9" ht="13.5" thickBot="1" x14ac:dyDescent="0.25">
      <c r="A54" s="1" t="s">
        <v>31</v>
      </c>
    </row>
    <row r="55" spans="1:9" x14ac:dyDescent="0.2">
      <c r="A55" s="35"/>
      <c r="B55" s="36"/>
      <c r="C55" s="9" t="str">
        <f>C12</f>
        <v>2009 Actual</v>
      </c>
      <c r="D55" s="9" t="str">
        <f>D12</f>
        <v>2010 Actual</v>
      </c>
      <c r="E55" s="9" t="str">
        <f>E12</f>
        <v>2011 Actual²</v>
      </c>
      <c r="F55" s="9" t="str">
        <f>F12</f>
        <v>2011 Actual²</v>
      </c>
      <c r="G55" s="9" t="s">
        <v>32</v>
      </c>
      <c r="H55" s="9" t="s">
        <v>32</v>
      </c>
      <c r="I55" s="37" t="s">
        <v>9</v>
      </c>
    </row>
    <row r="56" spans="1:9" x14ac:dyDescent="0.2">
      <c r="A56" s="211" t="s">
        <v>10</v>
      </c>
      <c r="B56" s="212"/>
      <c r="C56" s="38" t="str">
        <f t="shared" ref="C56:I56" si="2">IF(ISBLANK(C14), "", C14)</f>
        <v/>
      </c>
      <c r="D56" s="38" t="str">
        <f t="shared" si="2"/>
        <v/>
      </c>
      <c r="E56" s="38" t="str">
        <f t="shared" si="2"/>
        <v/>
      </c>
      <c r="F56" s="38"/>
      <c r="G56" s="38" t="str">
        <f t="shared" si="2"/>
        <v>CGAAP</v>
      </c>
      <c r="H56" s="38" t="str">
        <f t="shared" si="2"/>
        <v>MIFRS</v>
      </c>
      <c r="I56" s="39" t="str">
        <f t="shared" si="2"/>
        <v>MIFRS</v>
      </c>
    </row>
    <row r="57" spans="1:9" x14ac:dyDescent="0.2">
      <c r="A57" s="225" t="s">
        <v>33</v>
      </c>
      <c r="B57" s="226"/>
      <c r="C57" s="21"/>
      <c r="D57" s="21"/>
      <c r="E57" s="21"/>
      <c r="F57" s="21"/>
      <c r="G57" s="21"/>
      <c r="H57" s="21"/>
      <c r="I57" s="23">
        <v>11300</v>
      </c>
    </row>
    <row r="58" spans="1:9" x14ac:dyDescent="0.2">
      <c r="A58" s="215" t="s">
        <v>34</v>
      </c>
      <c r="B58" s="216"/>
      <c r="C58" s="21"/>
      <c r="D58" s="21"/>
      <c r="E58" s="21"/>
      <c r="F58" s="21"/>
      <c r="G58" s="21"/>
      <c r="H58" s="40"/>
      <c r="I58" s="23">
        <v>14200</v>
      </c>
    </row>
    <row r="59" spans="1:9" x14ac:dyDescent="0.2">
      <c r="A59" s="217" t="s">
        <v>35</v>
      </c>
      <c r="B59" s="218"/>
      <c r="C59" s="41"/>
      <c r="D59" s="41"/>
      <c r="E59" s="41"/>
      <c r="F59" s="41"/>
      <c r="G59" s="41"/>
      <c r="H59" s="42"/>
      <c r="I59" s="43">
        <v>18000</v>
      </c>
    </row>
    <row r="60" spans="1:9" ht="14.25" x14ac:dyDescent="0.2">
      <c r="A60" s="219" t="s">
        <v>36</v>
      </c>
      <c r="B60" s="220"/>
      <c r="C60" s="21"/>
      <c r="D60" s="21"/>
      <c r="E60" s="21"/>
      <c r="F60" s="21"/>
      <c r="G60" s="21"/>
      <c r="H60" s="40"/>
      <c r="I60" s="23"/>
    </row>
    <row r="61" spans="1:9" ht="13.5" thickBot="1" x14ac:dyDescent="0.25">
      <c r="A61" s="221"/>
      <c r="B61" s="222"/>
      <c r="C61" s="44"/>
      <c r="D61" s="44"/>
      <c r="E61" s="44"/>
      <c r="F61" s="44"/>
      <c r="G61" s="44"/>
      <c r="H61" s="45"/>
      <c r="I61" s="46"/>
    </row>
    <row r="62" spans="1:9" ht="14.25" thickTop="1" thickBot="1" x14ac:dyDescent="0.25">
      <c r="A62" s="223" t="s">
        <v>18</v>
      </c>
      <c r="B62" s="224"/>
      <c r="C62" s="30">
        <f t="shared" ref="C62:I62" si="3">SUM(C57:C61)</f>
        <v>0</v>
      </c>
      <c r="D62" s="30">
        <f t="shared" si="3"/>
        <v>0</v>
      </c>
      <c r="E62" s="30">
        <f t="shared" si="3"/>
        <v>0</v>
      </c>
      <c r="F62" s="30">
        <f t="shared" si="3"/>
        <v>0</v>
      </c>
      <c r="G62" s="30">
        <f t="shared" si="3"/>
        <v>0</v>
      </c>
      <c r="H62" s="30">
        <f t="shared" si="3"/>
        <v>0</v>
      </c>
      <c r="I62" s="47">
        <f t="shared" si="3"/>
        <v>43500</v>
      </c>
    </row>
    <row r="65" spans="1:9" x14ac:dyDescent="0.2">
      <c r="A65" s="48" t="s">
        <v>37</v>
      </c>
    </row>
    <row r="66" spans="1:9" x14ac:dyDescent="0.2">
      <c r="A66" s="49">
        <v>1</v>
      </c>
      <c r="B66" t="s">
        <v>38</v>
      </c>
    </row>
    <row r="67" spans="1:9" ht="30.75" customHeight="1" x14ac:dyDescent="0.2">
      <c r="A67" s="49">
        <v>2</v>
      </c>
      <c r="B67" s="213" t="s">
        <v>39</v>
      </c>
      <c r="C67" s="214"/>
      <c r="D67" s="214"/>
      <c r="E67" s="214"/>
      <c r="F67" s="214"/>
      <c r="G67" s="214"/>
      <c r="H67" s="214"/>
      <c r="I67" s="214"/>
    </row>
    <row r="68" spans="1:9" ht="30.75" customHeight="1" x14ac:dyDescent="0.2">
      <c r="A68" s="49">
        <v>3</v>
      </c>
      <c r="B68" s="213" t="s">
        <v>40</v>
      </c>
      <c r="C68" s="214"/>
      <c r="D68" s="214"/>
      <c r="E68" s="214"/>
      <c r="F68" s="214"/>
      <c r="G68" s="214"/>
      <c r="H68" s="214"/>
      <c r="I68" s="214"/>
    </row>
  </sheetData>
  <mergeCells count="25">
    <mergeCell ref="A35:B35"/>
    <mergeCell ref="A36:B36"/>
    <mergeCell ref="A39:B39"/>
    <mergeCell ref="A9:I9"/>
    <mergeCell ref="A10:I10"/>
    <mergeCell ref="A31:I31"/>
    <mergeCell ref="A32:B32"/>
    <mergeCell ref="A33:B33"/>
    <mergeCell ref="A34:B34"/>
    <mergeCell ref="A40:B40"/>
    <mergeCell ref="A41:B41"/>
    <mergeCell ref="C42:I43"/>
    <mergeCell ref="A46:I47"/>
    <mergeCell ref="A42:B42"/>
    <mergeCell ref="C41:I41"/>
    <mergeCell ref="A51:I52"/>
    <mergeCell ref="A56:B56"/>
    <mergeCell ref="B68:I68"/>
    <mergeCell ref="A58:B58"/>
    <mergeCell ref="A59:B59"/>
    <mergeCell ref="A60:B60"/>
    <mergeCell ref="A61:B61"/>
    <mergeCell ref="A62:B62"/>
    <mergeCell ref="B67:I67"/>
    <mergeCell ref="A57:B57"/>
  </mergeCells>
  <phoneticPr fontId="4" type="noConversion"/>
  <dataValidations count="1">
    <dataValidation type="list" allowBlank="1" showInputMessage="1" showErrorMessage="1" sqref="C14:I14">
      <formula1>"CGAAP, MIFRS, USGAAP, ASPE"</formula1>
    </dataValidation>
  </dataValidations>
  <pageMargins left="0.75" right="0.75" top="1" bottom="1" header="0.5" footer="0.5"/>
  <pageSetup scale="60" orientation="portrait" r:id="rId1"/>
  <headerFooter alignWithMargins="0">
    <oddHeader>&amp;C&amp;"Arial,Bold"Note:  The figures presented in this worksheet are fictitious and are intended for presentation purposes only.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AC90"/>
  <sheetViews>
    <sheetView showGridLines="0" view="pageLayout" zoomScaleNormal="100" zoomScaleSheetLayoutView="100" workbookViewId="0">
      <selection activeCell="D17" sqref="D17"/>
    </sheetView>
  </sheetViews>
  <sheetFormatPr defaultRowHeight="12.75" x14ac:dyDescent="0.2"/>
  <cols>
    <col min="1" max="1" width="2.7109375" style="63" customWidth="1"/>
    <col min="2" max="2" width="10.7109375" style="63" customWidth="1"/>
    <col min="3" max="3" width="2.140625" style="63" customWidth="1"/>
    <col min="4" max="4" width="39.42578125" style="63" customWidth="1"/>
    <col min="5" max="5" width="15.28515625" style="63" customWidth="1"/>
    <col min="6" max="6" width="1" style="63" customWidth="1"/>
    <col min="7" max="7" width="4" style="63" customWidth="1"/>
    <col min="8" max="8" width="1" style="63" customWidth="1"/>
    <col min="9" max="9" width="13.140625" style="63" customWidth="1"/>
    <col min="10" max="10" width="1.140625" style="63" customWidth="1"/>
    <col min="11" max="11" width="2.5703125" style="63" customWidth="1"/>
    <col min="12" max="12" width="1.140625" style="63" customWidth="1"/>
    <col min="13" max="13" width="14.7109375" style="63" customWidth="1"/>
    <col min="14" max="14" width="1.140625" style="63" customWidth="1"/>
    <col min="15" max="15" width="3.85546875" style="63" customWidth="1"/>
    <col min="16" max="16" width="1.140625" style="63" customWidth="1"/>
    <col min="17" max="17" width="14.42578125" style="63" customWidth="1"/>
    <col min="18" max="18" width="2" style="63" customWidth="1"/>
    <col min="19" max="19" width="2.85546875" style="63" customWidth="1"/>
    <col min="20" max="20" width="1.140625" style="63" customWidth="1"/>
    <col min="21" max="21" width="15.7109375" style="63" customWidth="1"/>
    <col min="22" max="22" width="0.85546875" style="63" customWidth="1"/>
    <col min="23" max="23" width="3.7109375" style="63" customWidth="1"/>
    <col min="24" max="24" width="1.7109375" style="63" customWidth="1"/>
    <col min="25" max="16384" width="9.140625" style="63"/>
  </cols>
  <sheetData>
    <row r="1" spans="2:24" s="54" customFormat="1" ht="21.75" x14ac:dyDescent="0.2"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55"/>
      <c r="O1" s="55"/>
      <c r="P1" s="55"/>
      <c r="Q1" s="55"/>
      <c r="R1" s="55"/>
      <c r="S1" s="55"/>
      <c r="T1" s="55"/>
      <c r="U1" s="56" t="str">
        <f>CONCATENATE('[5]2. Table of Contents'!$F$6," ",'[5]2. Table of Contents'!$G$6)</f>
        <v xml:space="preserve"> </v>
      </c>
      <c r="V1" s="57"/>
    </row>
    <row r="2" spans="2:24" s="54" customFormat="1" ht="18" x14ac:dyDescent="0.25">
      <c r="C2" s="261"/>
      <c r="D2" s="261"/>
      <c r="E2" s="261"/>
      <c r="F2" s="261"/>
      <c r="G2" s="261"/>
      <c r="H2" s="261"/>
      <c r="I2" s="261"/>
      <c r="J2" s="261"/>
      <c r="K2" s="261"/>
      <c r="L2" s="58"/>
      <c r="N2" s="58"/>
      <c r="O2" s="58"/>
      <c r="P2" s="58"/>
      <c r="Q2" s="58"/>
      <c r="R2" s="58"/>
      <c r="S2" s="58"/>
      <c r="T2" s="58"/>
      <c r="U2" s="59"/>
    </row>
    <row r="3" spans="2:24" s="54" customFormat="1" ht="18" x14ac:dyDescent="0.25">
      <c r="C3" s="261"/>
      <c r="D3" s="261"/>
      <c r="E3" s="261"/>
      <c r="F3" s="261"/>
      <c r="G3" s="261"/>
      <c r="H3" s="261"/>
      <c r="I3" s="261"/>
      <c r="J3" s="261"/>
      <c r="K3" s="261"/>
      <c r="L3" s="58"/>
      <c r="N3" s="58"/>
      <c r="O3" s="58"/>
      <c r="P3" s="58"/>
      <c r="Q3" s="58"/>
      <c r="R3" s="58"/>
      <c r="S3" s="58"/>
      <c r="T3" s="58"/>
      <c r="U3" s="59"/>
    </row>
    <row r="4" spans="2:24" s="54" customFormat="1" ht="18" x14ac:dyDescent="0.25">
      <c r="C4" s="261"/>
      <c r="D4" s="261"/>
      <c r="E4" s="261"/>
      <c r="F4" s="261"/>
      <c r="G4" s="261"/>
      <c r="H4" s="261"/>
      <c r="I4" s="261"/>
      <c r="J4" s="261"/>
      <c r="K4" s="261"/>
      <c r="L4" s="58"/>
      <c r="N4" s="58"/>
      <c r="O4" s="58"/>
      <c r="P4" s="58"/>
      <c r="Q4" s="58"/>
      <c r="R4" s="58"/>
      <c r="S4" s="58"/>
      <c r="T4" s="58"/>
      <c r="U4" s="60"/>
    </row>
    <row r="5" spans="2:24" s="54" customFormat="1" ht="15.75" x14ac:dyDescent="0.25">
      <c r="G5" s="61"/>
      <c r="H5" s="61"/>
      <c r="I5" s="61"/>
      <c r="J5" s="61"/>
      <c r="U5" s="62"/>
    </row>
    <row r="6" spans="2:24" s="54" customFormat="1" ht="36.75" customHeight="1" x14ac:dyDescent="0.2">
      <c r="U6" s="62"/>
    </row>
    <row r="7" spans="2:24" ht="4.5" customHeight="1" x14ac:dyDescent="0.2"/>
    <row r="8" spans="2:24" ht="22.5" customHeight="1" x14ac:dyDescent="0.2"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64"/>
      <c r="W8" s="65"/>
      <c r="X8" s="66"/>
    </row>
    <row r="9" spans="2:24" ht="22.5" customHeight="1" x14ac:dyDescent="0.25">
      <c r="B9" s="67" t="s">
        <v>50</v>
      </c>
      <c r="D9" s="68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  <c r="X9" s="66"/>
    </row>
    <row r="10" spans="2:24" ht="22.5" customHeight="1" x14ac:dyDescent="0.2">
      <c r="D10" s="68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  <c r="X10" s="66"/>
    </row>
    <row r="11" spans="2:24" ht="10.5" customHeight="1" x14ac:dyDescent="0.2">
      <c r="V11" s="69"/>
    </row>
    <row r="12" spans="2:24" ht="12.75" customHeight="1" x14ac:dyDescent="0.2">
      <c r="E12" s="252" t="s">
        <v>51</v>
      </c>
      <c r="F12" s="70"/>
      <c r="G12" s="256" t="s">
        <v>52</v>
      </c>
      <c r="H12" s="69"/>
      <c r="I12" s="254" t="str">
        <f>IF(ISBLANK(M12),"","Adjustments")</f>
        <v/>
      </c>
      <c r="J12" s="70"/>
      <c r="K12" s="71"/>
      <c r="L12" s="71"/>
      <c r="M12" s="258"/>
      <c r="N12" s="71"/>
      <c r="O12" s="256" t="s">
        <v>53</v>
      </c>
      <c r="P12" s="71"/>
      <c r="Q12" s="254" t="str">
        <f>IF(ISBLANK(M12),"","Adjustments")</f>
        <v/>
      </c>
      <c r="R12" s="71"/>
      <c r="S12" s="71"/>
      <c r="T12" s="71"/>
      <c r="U12" s="252" t="s">
        <v>54</v>
      </c>
      <c r="V12" s="72"/>
    </row>
    <row r="13" spans="2:24" ht="27" customHeight="1" x14ac:dyDescent="0.2">
      <c r="E13" s="253"/>
      <c r="F13" s="70"/>
      <c r="G13" s="257"/>
      <c r="H13" s="69"/>
      <c r="I13" s="254"/>
      <c r="J13" s="70"/>
      <c r="K13" s="71"/>
      <c r="L13" s="71"/>
      <c r="M13" s="259"/>
      <c r="N13" s="71"/>
      <c r="O13" s="257"/>
      <c r="P13" s="71"/>
      <c r="Q13" s="254"/>
      <c r="R13" s="71"/>
      <c r="S13" s="71"/>
      <c r="T13" s="71"/>
      <c r="U13" s="253"/>
      <c r="V13" s="72"/>
    </row>
    <row r="14" spans="2:24" ht="10.5" customHeight="1" x14ac:dyDescent="0.2">
      <c r="J14" s="69"/>
      <c r="V14" s="69"/>
    </row>
    <row r="15" spans="2:24" x14ac:dyDescent="0.2">
      <c r="B15" s="73">
        <v>1</v>
      </c>
      <c r="C15" s="74" t="s">
        <v>55</v>
      </c>
      <c r="D15" s="74"/>
      <c r="J15" s="69"/>
      <c r="V15" s="69"/>
    </row>
    <row r="16" spans="2:24" x14ac:dyDescent="0.2">
      <c r="B16" s="75"/>
      <c r="C16" s="63" t="s">
        <v>56</v>
      </c>
      <c r="E16" s="76"/>
      <c r="F16" s="77"/>
      <c r="G16" s="78"/>
      <c r="H16" s="79"/>
      <c r="I16" s="80"/>
      <c r="J16" s="77"/>
      <c r="K16" s="81"/>
      <c r="L16" s="82"/>
      <c r="M16" s="83">
        <f>IF(ISBLANK(E16),0,E16+I16)</f>
        <v>0</v>
      </c>
      <c r="N16" s="82"/>
      <c r="O16" s="81"/>
      <c r="P16" s="82"/>
      <c r="Q16" s="76"/>
      <c r="R16" s="77"/>
      <c r="S16" s="81"/>
      <c r="T16" s="82"/>
      <c r="U16" s="84" t="str">
        <f>IF(ISBLANK(E16),"",E16+I16+Q16)</f>
        <v/>
      </c>
      <c r="V16" s="85"/>
    </row>
    <row r="17" spans="2:29" x14ac:dyDescent="0.2">
      <c r="B17" s="75"/>
      <c r="C17" s="63" t="s">
        <v>57</v>
      </c>
      <c r="E17" s="76"/>
      <c r="F17" s="77"/>
      <c r="G17" s="79" t="s">
        <v>58</v>
      </c>
      <c r="H17" s="79"/>
      <c r="I17" s="76"/>
      <c r="J17" s="77"/>
      <c r="K17" s="81"/>
      <c r="L17" s="82"/>
      <c r="M17" s="84">
        <f>IF(ISBLANK(E17),0,E17+I17)</f>
        <v>0</v>
      </c>
      <c r="N17" s="82"/>
      <c r="O17" s="81"/>
      <c r="P17" s="82"/>
      <c r="Q17" s="76"/>
      <c r="R17" s="77"/>
      <c r="S17" s="81"/>
      <c r="T17" s="82"/>
      <c r="U17" s="84" t="str">
        <f>IF(ISBLANK(E17),"",E17+I17+Q17)</f>
        <v/>
      </c>
      <c r="V17" s="85"/>
    </row>
    <row r="18" spans="2:29" x14ac:dyDescent="0.2">
      <c r="B18" s="75"/>
      <c r="C18" s="86" t="s">
        <v>59</v>
      </c>
      <c r="D18" s="86"/>
      <c r="E18" s="87"/>
      <c r="F18" s="87"/>
      <c r="G18" s="88"/>
      <c r="H18" s="88"/>
      <c r="I18" s="87"/>
      <c r="J18" s="87"/>
      <c r="K18" s="89"/>
      <c r="L18" s="89"/>
      <c r="M18" s="90"/>
      <c r="N18" s="89"/>
      <c r="O18" s="89"/>
      <c r="P18" s="89"/>
      <c r="Q18" s="87"/>
      <c r="R18" s="87"/>
      <c r="S18" s="89"/>
      <c r="T18" s="89"/>
      <c r="U18" s="87"/>
      <c r="V18" s="91"/>
    </row>
    <row r="19" spans="2:29" x14ac:dyDescent="0.2">
      <c r="B19" s="75"/>
      <c r="C19" s="63" t="s">
        <v>60</v>
      </c>
      <c r="E19" s="76"/>
      <c r="F19" s="77"/>
      <c r="G19" s="81"/>
      <c r="H19" s="89"/>
      <c r="I19" s="76"/>
      <c r="J19" s="77"/>
      <c r="K19" s="81"/>
      <c r="L19" s="82"/>
      <c r="M19" s="92">
        <f>IF(ISBLANK(E19),0,E19+I19)</f>
        <v>0</v>
      </c>
      <c r="N19" s="82"/>
      <c r="O19" s="81"/>
      <c r="P19" s="82"/>
      <c r="Q19" s="76"/>
      <c r="R19" s="77"/>
      <c r="S19" s="81"/>
      <c r="T19" s="82"/>
      <c r="U19" s="84" t="str">
        <f>IF(ISBLANK(E19),"",E19+I19+Q19)</f>
        <v/>
      </c>
      <c r="V19" s="85"/>
    </row>
    <row r="20" spans="2:29" x14ac:dyDescent="0.2">
      <c r="B20" s="75"/>
      <c r="C20" s="63" t="s">
        <v>61</v>
      </c>
      <c r="E20" s="76"/>
      <c r="F20" s="77"/>
      <c r="G20" s="81"/>
      <c r="H20" s="89"/>
      <c r="I20" s="76"/>
      <c r="J20" s="77"/>
      <c r="K20" s="81"/>
      <c r="L20" s="82"/>
      <c r="M20" s="92">
        <f>IF(ISBLANK(E20),0,E20+I20)</f>
        <v>0</v>
      </c>
      <c r="N20" s="82"/>
      <c r="O20" s="81"/>
      <c r="P20" s="82"/>
      <c r="Q20" s="76"/>
      <c r="R20" s="77"/>
      <c r="S20" s="81"/>
      <c r="T20" s="82"/>
      <c r="U20" s="84" t="str">
        <f>IF(ISBLANK(E20),"",E20+I20+Q20)</f>
        <v/>
      </c>
      <c r="V20" s="85"/>
      <c r="Y20" s="254"/>
    </row>
    <row r="21" spans="2:29" x14ac:dyDescent="0.2">
      <c r="B21" s="75"/>
      <c r="C21" s="63" t="s">
        <v>62</v>
      </c>
      <c r="E21" s="93"/>
      <c r="F21" s="94"/>
      <c r="G21" s="79" t="s">
        <v>63</v>
      </c>
      <c r="H21" s="89"/>
      <c r="I21" s="87"/>
      <c r="J21" s="87"/>
      <c r="K21" s="89"/>
      <c r="L21" s="89"/>
      <c r="M21" s="93">
        <f>IF(ISBLANK(E21),0,E21)</f>
        <v>0</v>
      </c>
      <c r="N21" s="94"/>
      <c r="O21" s="79" t="s">
        <v>63</v>
      </c>
      <c r="P21" s="89"/>
      <c r="Q21" s="89"/>
      <c r="R21" s="89"/>
      <c r="S21" s="89"/>
      <c r="T21" s="89"/>
      <c r="U21" s="93">
        <f>IF(ISBLANK(M21),IF(ISBLANK(E21),0,E21),M21)</f>
        <v>0</v>
      </c>
      <c r="V21" s="95"/>
      <c r="W21" s="79" t="s">
        <v>63</v>
      </c>
      <c r="Y21" s="254"/>
    </row>
    <row r="22" spans="2:29" ht="10.5" customHeight="1" x14ac:dyDescent="0.2">
      <c r="B22" s="75"/>
      <c r="E22" s="96"/>
      <c r="F22" s="87"/>
      <c r="G22" s="89"/>
      <c r="H22" s="89"/>
      <c r="I22" s="96"/>
      <c r="J22" s="87"/>
      <c r="K22" s="89"/>
      <c r="L22" s="89"/>
      <c r="M22" s="94"/>
      <c r="N22" s="94"/>
      <c r="O22" s="97"/>
      <c r="P22" s="89"/>
      <c r="Q22" s="89"/>
      <c r="R22" s="89"/>
      <c r="S22" s="89"/>
      <c r="T22" s="89"/>
      <c r="U22" s="96"/>
      <c r="V22" s="91"/>
    </row>
    <row r="23" spans="2:29" x14ac:dyDescent="0.2">
      <c r="B23" s="73">
        <v>2</v>
      </c>
      <c r="C23" s="98" t="s">
        <v>64</v>
      </c>
      <c r="D23" s="98"/>
      <c r="E23" s="96"/>
      <c r="F23" s="87"/>
      <c r="G23" s="89"/>
      <c r="H23" s="89"/>
      <c r="I23" s="96"/>
      <c r="J23" s="87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6"/>
      <c r="V23" s="99"/>
      <c r="W23" s="100"/>
      <c r="X23" s="100"/>
      <c r="Y23" s="100"/>
      <c r="Z23" s="100"/>
      <c r="AA23" s="100"/>
      <c r="AB23" s="100"/>
      <c r="AC23" s="100"/>
    </row>
    <row r="24" spans="2:29" x14ac:dyDescent="0.2">
      <c r="B24" s="75"/>
      <c r="C24" s="101" t="s">
        <v>65</v>
      </c>
      <c r="D24" s="101"/>
      <c r="E24" s="96"/>
      <c r="F24" s="87"/>
      <c r="G24" s="89"/>
      <c r="H24" s="89"/>
      <c r="I24" s="96"/>
      <c r="J24" s="87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6"/>
      <c r="V24" s="99"/>
      <c r="W24" s="100"/>
      <c r="X24" s="100"/>
      <c r="Y24" s="100"/>
      <c r="Z24" s="100"/>
      <c r="AA24" s="100"/>
      <c r="AB24" s="100"/>
      <c r="AC24" s="100"/>
    </row>
    <row r="25" spans="2:29" x14ac:dyDescent="0.2">
      <c r="B25" s="75"/>
      <c r="C25" s="68" t="s">
        <v>66</v>
      </c>
      <c r="D25" s="68"/>
      <c r="E25" s="76"/>
      <c r="F25" s="77"/>
      <c r="G25" s="81"/>
      <c r="H25" s="89"/>
      <c r="I25" s="87" t="str">
        <f>IF(ISBLANK(M25),"",IF(ISBLANK(E25),"",M25-E25))</f>
        <v/>
      </c>
      <c r="J25" s="87"/>
      <c r="K25" s="89"/>
      <c r="L25" s="89"/>
      <c r="M25" s="76"/>
      <c r="N25" s="77"/>
      <c r="O25" s="81"/>
      <c r="P25" s="89"/>
      <c r="Q25" s="87" t="str">
        <f>IF(ISBLANK(U25),"",IF(ISBLANK(M25),"",U25-M25))</f>
        <v/>
      </c>
      <c r="R25" s="89"/>
      <c r="S25" s="89"/>
      <c r="T25" s="89"/>
      <c r="U25" s="76"/>
      <c r="V25" s="102"/>
      <c r="W25" s="103"/>
    </row>
    <row r="26" spans="2:29" x14ac:dyDescent="0.2">
      <c r="B26" s="75"/>
      <c r="C26" s="63" t="s">
        <v>67</v>
      </c>
      <c r="E26" s="76"/>
      <c r="F26" s="77"/>
      <c r="G26" s="81"/>
      <c r="H26" s="89"/>
      <c r="I26" s="87" t="str">
        <f>IF(ISBLANK(M26),"",IF(ISBLANK(E26),"",M26-E26))</f>
        <v/>
      </c>
      <c r="J26" s="84"/>
      <c r="K26" s="89"/>
      <c r="L26" s="89"/>
      <c r="M26" s="76"/>
      <c r="N26" s="77"/>
      <c r="O26" s="81"/>
      <c r="P26" s="89"/>
      <c r="Q26" s="87" t="str">
        <f>IF(ISBLANK(U26),"",IF(ISBLANK(M26),"",U26-M26))</f>
        <v/>
      </c>
      <c r="R26" s="89"/>
      <c r="S26" s="89"/>
      <c r="T26" s="89"/>
      <c r="U26" s="76"/>
      <c r="V26" s="102"/>
      <c r="W26" s="103"/>
    </row>
    <row r="27" spans="2:29" x14ac:dyDescent="0.2">
      <c r="B27" s="75"/>
      <c r="C27" s="86" t="s">
        <v>68</v>
      </c>
      <c r="D27" s="86"/>
      <c r="E27" s="96"/>
      <c r="F27" s="87"/>
      <c r="G27" s="89"/>
      <c r="H27" s="89"/>
      <c r="I27" s="96"/>
      <c r="J27" s="87"/>
      <c r="K27" s="89"/>
      <c r="L27" s="89"/>
      <c r="M27" s="96"/>
      <c r="N27" s="87"/>
      <c r="O27" s="89"/>
      <c r="P27" s="89"/>
      <c r="Q27" s="96"/>
      <c r="R27" s="89"/>
      <c r="S27" s="89"/>
      <c r="T27" s="89"/>
      <c r="U27" s="96"/>
      <c r="V27" s="91"/>
    </row>
    <row r="28" spans="2:29" x14ac:dyDescent="0.2">
      <c r="B28" s="75"/>
      <c r="C28" s="63" t="s">
        <v>69</v>
      </c>
      <c r="E28" s="76">
        <f>'Example 1 - App.2-F'!I32</f>
        <v>125000</v>
      </c>
      <c r="F28" s="77"/>
      <c r="G28" s="81"/>
      <c r="H28" s="89"/>
      <c r="I28" s="87" t="str">
        <f>IF(ISBLANK(M28),"",IF(ISBLANK(E28),"",M28-E28))</f>
        <v/>
      </c>
      <c r="J28" s="87"/>
      <c r="K28" s="89"/>
      <c r="L28" s="89"/>
      <c r="M28" s="76"/>
      <c r="N28" s="77"/>
      <c r="O28" s="81"/>
      <c r="P28" s="89"/>
      <c r="Q28" s="87" t="str">
        <f>IF(ISBLANK(U28),"",IF(ISBLANK(M28),"",U28-M28))</f>
        <v/>
      </c>
      <c r="R28" s="89"/>
      <c r="S28" s="89"/>
      <c r="T28" s="89"/>
      <c r="U28" s="76"/>
      <c r="V28" s="102"/>
      <c r="W28" s="103"/>
    </row>
    <row r="29" spans="2:29" x14ac:dyDescent="0.2">
      <c r="B29" s="75"/>
      <c r="C29" s="63" t="s">
        <v>70</v>
      </c>
      <c r="E29" s="76">
        <f>'Example 1 - App.2-F'!I33</f>
        <v>12300</v>
      </c>
      <c r="F29" s="77"/>
      <c r="G29" s="81"/>
      <c r="H29" s="89"/>
      <c r="I29" s="87" t="str">
        <f>IF(ISBLANK(M29),"",IF(ISBLANK(E29),"",M29-E29))</f>
        <v/>
      </c>
      <c r="J29" s="87"/>
      <c r="K29" s="89"/>
      <c r="L29" s="89"/>
      <c r="M29" s="76"/>
      <c r="N29" s="77"/>
      <c r="O29" s="81"/>
      <c r="P29" s="89"/>
      <c r="Q29" s="87" t="str">
        <f>IF(ISBLANK(U29),"",IF(ISBLANK(M29),"",U29-M29))</f>
        <v/>
      </c>
      <c r="R29" s="89"/>
      <c r="S29" s="89"/>
      <c r="T29" s="89"/>
      <c r="U29" s="76"/>
      <c r="V29" s="102"/>
      <c r="W29" s="103"/>
    </row>
    <row r="30" spans="2:29" x14ac:dyDescent="0.2">
      <c r="B30" s="75"/>
      <c r="C30" s="63" t="s">
        <v>71</v>
      </c>
      <c r="E30" s="76">
        <f>'Example 1 - App.2-F'!I34</f>
        <v>1703100</v>
      </c>
      <c r="F30" s="77"/>
      <c r="G30" s="81"/>
      <c r="H30" s="89"/>
      <c r="I30" s="87" t="str">
        <f>IF(ISBLANK(M30),"",IF(ISBLANK(E30),"",M30-E30))</f>
        <v/>
      </c>
      <c r="J30" s="87"/>
      <c r="K30" s="89"/>
      <c r="L30" s="89"/>
      <c r="M30" s="76"/>
      <c r="N30" s="77"/>
      <c r="O30" s="81"/>
      <c r="P30" s="89"/>
      <c r="Q30" s="87" t="str">
        <f>IF(ISBLANK(U30),"",IF(ISBLANK(M30),"",U30-M30))</f>
        <v/>
      </c>
      <c r="R30" s="89"/>
      <c r="S30" s="89"/>
      <c r="T30" s="89"/>
      <c r="U30" s="76"/>
      <c r="V30" s="102"/>
      <c r="W30" s="103"/>
    </row>
    <row r="31" spans="2:29" x14ac:dyDescent="0.2">
      <c r="B31" s="75"/>
      <c r="C31" s="63" t="s">
        <v>72</v>
      </c>
      <c r="E31" s="76">
        <f>'Example 1 - App.2-F'!I35</f>
        <v>380300</v>
      </c>
      <c r="F31" s="77"/>
      <c r="G31" s="81"/>
      <c r="H31" s="89"/>
      <c r="I31" s="87" t="str">
        <f>IF(ISBLANK(M31),"",IF(ISBLANK(E31),"",M31-E31))</f>
        <v/>
      </c>
      <c r="J31" s="87"/>
      <c r="K31" s="89"/>
      <c r="L31" s="89"/>
      <c r="M31" s="76"/>
      <c r="N31" s="77"/>
      <c r="O31" s="81"/>
      <c r="P31" s="89"/>
      <c r="Q31" s="87" t="str">
        <f>IF(ISBLANK(U31),"",IF(ISBLANK(M31),"",U31-M31))</f>
        <v/>
      </c>
      <c r="R31" s="89"/>
      <c r="S31" s="89"/>
      <c r="T31" s="89"/>
      <c r="U31" s="76"/>
      <c r="V31" s="102"/>
      <c r="W31" s="103"/>
    </row>
    <row r="32" spans="2:29" x14ac:dyDescent="0.2">
      <c r="B32" s="75"/>
      <c r="D32" s="69"/>
      <c r="E32" s="104"/>
      <c r="F32" s="77"/>
      <c r="G32" s="105"/>
      <c r="H32" s="82"/>
      <c r="I32" s="87"/>
      <c r="J32" s="87"/>
      <c r="K32" s="82"/>
      <c r="L32" s="82"/>
      <c r="M32" s="104"/>
      <c r="N32" s="77"/>
      <c r="O32" s="105"/>
      <c r="P32" s="82"/>
      <c r="Q32" s="87"/>
      <c r="R32" s="82"/>
      <c r="S32" s="82"/>
      <c r="T32" s="82"/>
      <c r="U32" s="104"/>
      <c r="V32" s="102"/>
      <c r="W32" s="106"/>
    </row>
    <row r="33" spans="2:23" x14ac:dyDescent="0.2">
      <c r="B33" s="75"/>
      <c r="D33" s="63" t="s">
        <v>73</v>
      </c>
      <c r="E33" s="76"/>
      <c r="F33" s="77"/>
      <c r="G33" s="79" t="s">
        <v>74</v>
      </c>
      <c r="H33" s="89"/>
      <c r="I33" s="87" t="str">
        <f>IF(ISBLANK(M33),"",IF(ISBLANK(E33),"",M33-E33))</f>
        <v/>
      </c>
      <c r="J33" s="87"/>
      <c r="K33" s="89"/>
      <c r="L33" s="89"/>
      <c r="M33" s="76"/>
      <c r="N33" s="77"/>
      <c r="O33" s="81"/>
      <c r="P33" s="89"/>
      <c r="Q33" s="87" t="str">
        <f>IF(ISBLANK(U33),"",IF(ISBLANK(M33),"",U33-M33))</f>
        <v/>
      </c>
      <c r="R33" s="89"/>
      <c r="S33" s="89"/>
      <c r="T33" s="89"/>
      <c r="U33" s="76"/>
      <c r="V33" s="102"/>
      <c r="W33" s="103"/>
    </row>
    <row r="34" spans="2:23" ht="10.5" customHeight="1" x14ac:dyDescent="0.2">
      <c r="B34" s="75"/>
      <c r="E34" s="87"/>
      <c r="F34" s="87"/>
      <c r="G34" s="82"/>
      <c r="H34" s="82"/>
      <c r="I34" s="87"/>
      <c r="J34" s="87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7"/>
      <c r="V34" s="91"/>
    </row>
    <row r="35" spans="2:23" x14ac:dyDescent="0.2">
      <c r="B35" s="75"/>
      <c r="C35" s="86" t="s">
        <v>75</v>
      </c>
      <c r="D35" s="86"/>
      <c r="E35" s="96"/>
      <c r="F35" s="87"/>
      <c r="G35" s="89"/>
      <c r="H35" s="89"/>
      <c r="I35" s="96"/>
      <c r="J35" s="87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6"/>
      <c r="V35" s="91"/>
    </row>
    <row r="36" spans="2:23" x14ac:dyDescent="0.2">
      <c r="B36" s="75"/>
      <c r="C36" s="63" t="s">
        <v>76</v>
      </c>
      <c r="E36" s="76"/>
      <c r="F36" s="77"/>
      <c r="G36" s="81"/>
      <c r="H36" s="89"/>
      <c r="I36" s="76"/>
      <c r="J36" s="77"/>
      <c r="K36" s="81"/>
      <c r="L36" s="89"/>
      <c r="M36" s="92" t="str">
        <f>IF(ISBLANK(E36),"",E36+I36)</f>
        <v/>
      </c>
      <c r="N36" s="89"/>
      <c r="O36" s="89"/>
      <c r="P36" s="89"/>
      <c r="Q36" s="76"/>
      <c r="R36" s="77"/>
      <c r="S36" s="81"/>
      <c r="T36" s="89"/>
      <c r="U36" s="84" t="str">
        <f>IF(ISBLANK(E36),"",E36+I36+Q36)</f>
        <v/>
      </c>
      <c r="V36" s="85"/>
    </row>
    <row r="37" spans="2:23" x14ac:dyDescent="0.2">
      <c r="B37" s="75"/>
      <c r="C37" s="63" t="s">
        <v>77</v>
      </c>
      <c r="E37" s="76"/>
      <c r="F37" s="77"/>
      <c r="G37" s="107" t="s">
        <v>78</v>
      </c>
      <c r="H37" s="89"/>
      <c r="I37" s="76"/>
      <c r="J37" s="77"/>
      <c r="K37" s="81"/>
      <c r="L37" s="89"/>
      <c r="M37" s="92" t="str">
        <f>IF(ISBLANK(E37),"",E37+I37)</f>
        <v/>
      </c>
      <c r="N37" s="89"/>
      <c r="O37" s="89"/>
      <c r="P37" s="89"/>
      <c r="Q37" s="76"/>
      <c r="R37" s="77"/>
      <c r="S37" s="81"/>
      <c r="T37" s="89"/>
      <c r="U37" s="84" t="str">
        <f>IF(ISBLANK(E37),"",E37+I37+Q37)</f>
        <v/>
      </c>
      <c r="V37" s="85"/>
    </row>
    <row r="38" spans="2:23" x14ac:dyDescent="0.2">
      <c r="B38" s="75"/>
      <c r="C38" s="63" t="s">
        <v>79</v>
      </c>
      <c r="E38" s="76"/>
      <c r="F38" s="77"/>
      <c r="G38" s="81"/>
      <c r="H38" s="89"/>
      <c r="I38" s="76"/>
      <c r="J38" s="77"/>
      <c r="K38" s="81"/>
      <c r="L38" s="89"/>
      <c r="M38" s="92" t="str">
        <f>IF(ISBLANK(E38),"",E38+I38)</f>
        <v/>
      </c>
      <c r="N38" s="89"/>
      <c r="O38" s="89"/>
      <c r="P38" s="89"/>
      <c r="Q38" s="76"/>
      <c r="R38" s="77"/>
      <c r="S38" s="81"/>
      <c r="T38" s="89"/>
      <c r="U38" s="84" t="str">
        <f>IF(ISBLANK(E38),"",E38+I38+Q38)</f>
        <v/>
      </c>
      <c r="V38" s="85"/>
    </row>
    <row r="39" spans="2:23" s="109" customFormat="1" ht="0.75" customHeight="1" x14ac:dyDescent="0.2">
      <c r="B39" s="108"/>
      <c r="C39" s="109" t="s">
        <v>80</v>
      </c>
      <c r="E39" s="110" t="str">
        <f>IF(ISBLANK(E48),"",E48)</f>
        <v/>
      </c>
      <c r="F39" s="110"/>
      <c r="G39" s="111"/>
      <c r="H39" s="111"/>
      <c r="I39" s="112"/>
      <c r="J39" s="112"/>
      <c r="K39" s="113"/>
      <c r="L39" s="113"/>
      <c r="M39" s="110" t="str">
        <f>IF(ISBLANK(M48),"",M48)</f>
        <v/>
      </c>
      <c r="N39" s="113"/>
      <c r="O39" s="113"/>
      <c r="P39" s="113"/>
      <c r="Q39" s="112"/>
      <c r="R39" s="112"/>
      <c r="S39" s="113"/>
      <c r="T39" s="113"/>
      <c r="U39" s="110" t="str">
        <f>IF(ISBLANK(U48),"",U48)</f>
        <v/>
      </c>
      <c r="V39" s="114"/>
    </row>
    <row r="40" spans="2:23" x14ac:dyDescent="0.2">
      <c r="B40" s="75"/>
      <c r="C40" s="63" t="s">
        <v>81</v>
      </c>
      <c r="E40" s="76"/>
      <c r="F40" s="77"/>
      <c r="G40" s="81"/>
      <c r="H40" s="89"/>
      <c r="I40" s="76"/>
      <c r="J40" s="77"/>
      <c r="K40" s="81"/>
      <c r="L40" s="89"/>
      <c r="M40" s="82" t="str">
        <f>IF(ISBLANK(E40),"",E40+I40)</f>
        <v/>
      </c>
      <c r="N40" s="89"/>
      <c r="O40" s="89"/>
      <c r="P40" s="89"/>
      <c r="Q40" s="76"/>
      <c r="R40" s="77"/>
      <c r="S40" s="81"/>
      <c r="T40" s="89"/>
      <c r="U40" s="84" t="str">
        <f>IF(ISBLANK(E40),"",E40+I40+Q40)</f>
        <v/>
      </c>
      <c r="V40" s="85"/>
    </row>
    <row r="41" spans="2:23" ht="9.75" customHeight="1" x14ac:dyDescent="0.2">
      <c r="B41" s="75"/>
      <c r="E41" s="96"/>
      <c r="F41" s="87"/>
      <c r="G41" s="89"/>
      <c r="H41" s="89"/>
      <c r="I41" s="96"/>
      <c r="J41" s="87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96"/>
      <c r="V41" s="91"/>
    </row>
    <row r="42" spans="2:23" x14ac:dyDescent="0.2">
      <c r="B42" s="73">
        <v>3</v>
      </c>
      <c r="C42" s="115" t="s">
        <v>82</v>
      </c>
      <c r="D42" s="115"/>
      <c r="E42" s="96"/>
      <c r="F42" s="87"/>
      <c r="G42" s="89"/>
      <c r="H42" s="89"/>
      <c r="I42" s="96"/>
      <c r="J42" s="87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6"/>
      <c r="V42" s="91"/>
    </row>
    <row r="43" spans="2:23" x14ac:dyDescent="0.2">
      <c r="B43" s="75"/>
      <c r="C43" s="63" t="s">
        <v>83</v>
      </c>
      <c r="E43" s="96"/>
      <c r="F43" s="87"/>
      <c r="G43" s="89"/>
      <c r="H43" s="89"/>
      <c r="I43" s="96"/>
      <c r="J43" s="87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96"/>
      <c r="V43" s="91"/>
    </row>
    <row r="44" spans="2:23" ht="26.25" customHeight="1" x14ac:dyDescent="0.2">
      <c r="B44" s="75"/>
      <c r="C44" s="116"/>
      <c r="D44" s="116" t="s">
        <v>84</v>
      </c>
      <c r="E44" s="76"/>
      <c r="F44" s="77"/>
      <c r="G44" s="79" t="s">
        <v>85</v>
      </c>
      <c r="H44" s="79"/>
      <c r="I44" s="84"/>
      <c r="J44" s="84"/>
      <c r="K44" s="89"/>
      <c r="L44" s="89"/>
      <c r="M44" s="76"/>
      <c r="N44" s="77"/>
      <c r="O44" s="78"/>
      <c r="P44" s="89"/>
      <c r="Q44" s="89"/>
      <c r="R44" s="89"/>
      <c r="S44" s="89"/>
      <c r="T44" s="89"/>
      <c r="U44" s="76"/>
      <c r="V44" s="102"/>
      <c r="W44" s="103"/>
    </row>
    <row r="45" spans="2:23" x14ac:dyDescent="0.2">
      <c r="B45" s="75"/>
      <c r="C45" s="86" t="s">
        <v>86</v>
      </c>
      <c r="D45" s="86"/>
      <c r="E45" s="96"/>
      <c r="F45" s="87"/>
      <c r="G45" s="89"/>
      <c r="H45" s="89"/>
      <c r="I45" s="96"/>
      <c r="J45" s="87"/>
      <c r="K45" s="89"/>
      <c r="L45" s="89"/>
      <c r="M45" s="96"/>
      <c r="N45" s="87"/>
      <c r="O45" s="89"/>
      <c r="P45" s="89"/>
      <c r="Q45" s="89"/>
      <c r="R45" s="89"/>
      <c r="S45" s="89"/>
      <c r="T45" s="89"/>
      <c r="U45" s="96"/>
      <c r="V45" s="91"/>
    </row>
    <row r="46" spans="2:23" x14ac:dyDescent="0.2">
      <c r="B46" s="75"/>
      <c r="C46" s="63" t="s">
        <v>87</v>
      </c>
      <c r="E46" s="76"/>
      <c r="F46" s="77"/>
      <c r="G46" s="81"/>
      <c r="H46" s="89"/>
      <c r="I46" s="96"/>
      <c r="J46" s="87"/>
      <c r="K46" s="89"/>
      <c r="L46" s="89"/>
      <c r="M46" s="76"/>
      <c r="N46" s="77"/>
      <c r="O46" s="81"/>
      <c r="P46" s="89"/>
      <c r="Q46" s="89"/>
      <c r="R46" s="89"/>
      <c r="S46" s="89"/>
      <c r="T46" s="89"/>
      <c r="U46" s="76"/>
      <c r="V46" s="102"/>
      <c r="W46" s="103"/>
    </row>
    <row r="47" spans="2:23" x14ac:dyDescent="0.2">
      <c r="B47" s="75"/>
      <c r="C47" s="86" t="s">
        <v>88</v>
      </c>
      <c r="D47" s="86"/>
      <c r="E47" s="77" t="str">
        <f>IF(ISBLANK(E46),"",E46/(1-SUM(E49:E50)))</f>
        <v/>
      </c>
      <c r="F47" s="77"/>
      <c r="G47" s="117"/>
      <c r="H47" s="117"/>
      <c r="I47" s="118"/>
      <c r="J47" s="118"/>
      <c r="K47" s="117"/>
      <c r="L47" s="117"/>
      <c r="M47" s="77" t="str">
        <f>IF(ISBLANK(M46),"",M46/(1-SUM(M49:M50)))</f>
        <v/>
      </c>
      <c r="N47" s="77"/>
      <c r="O47" s="117"/>
      <c r="P47" s="117"/>
      <c r="Q47" s="117"/>
      <c r="R47" s="117"/>
      <c r="S47" s="117"/>
      <c r="T47" s="117"/>
      <c r="U47" s="77" t="str">
        <f>IF(ISBLANK(U46),"",U46/(1-SUM(U49:U50)))</f>
        <v/>
      </c>
      <c r="V47" s="102"/>
    </row>
    <row r="48" spans="2:23" ht="0.75" customHeight="1" x14ac:dyDescent="0.2">
      <c r="B48" s="75"/>
      <c r="C48" s="109" t="s">
        <v>89</v>
      </c>
      <c r="D48" s="119"/>
      <c r="E48" s="77"/>
      <c r="F48" s="77"/>
      <c r="G48" s="120"/>
      <c r="H48" s="89"/>
      <c r="I48" s="96"/>
      <c r="J48" s="87"/>
      <c r="K48" s="89"/>
      <c r="L48" s="89"/>
      <c r="M48" s="77"/>
      <c r="N48" s="77"/>
      <c r="O48" s="120"/>
      <c r="P48" s="89"/>
      <c r="Q48" s="89"/>
      <c r="R48" s="89"/>
      <c r="S48" s="89"/>
      <c r="T48" s="89"/>
      <c r="U48" s="94"/>
      <c r="V48" s="102"/>
      <c r="W48" s="121"/>
    </row>
    <row r="49" spans="2:23" x14ac:dyDescent="0.2">
      <c r="B49" s="75"/>
      <c r="C49" s="63" t="s">
        <v>90</v>
      </c>
      <c r="E49" s="93"/>
      <c r="F49" s="94"/>
      <c r="G49" s="81"/>
      <c r="H49" s="89"/>
      <c r="I49" s="89"/>
      <c r="J49" s="82"/>
      <c r="K49" s="89"/>
      <c r="L49" s="89"/>
      <c r="M49" s="93"/>
      <c r="N49" s="94"/>
      <c r="O49" s="81"/>
      <c r="P49" s="89"/>
      <c r="Q49" s="89"/>
      <c r="R49" s="89"/>
      <c r="S49" s="89"/>
      <c r="T49" s="89"/>
      <c r="U49" s="93"/>
      <c r="V49" s="95"/>
      <c r="W49" s="103"/>
    </row>
    <row r="50" spans="2:23" x14ac:dyDescent="0.2">
      <c r="B50" s="75"/>
      <c r="C50" s="63" t="s">
        <v>91</v>
      </c>
      <c r="E50" s="93"/>
      <c r="F50" s="94"/>
      <c r="G50" s="81"/>
      <c r="H50" s="89"/>
      <c r="I50" s="89"/>
      <c r="J50" s="82"/>
      <c r="K50" s="89"/>
      <c r="L50" s="89"/>
      <c r="M50" s="93"/>
      <c r="N50" s="94"/>
      <c r="O50" s="81"/>
      <c r="P50" s="89"/>
      <c r="Q50" s="89"/>
      <c r="R50" s="89"/>
      <c r="S50" s="89"/>
      <c r="T50" s="89"/>
      <c r="U50" s="93"/>
      <c r="V50" s="95"/>
      <c r="W50" s="103"/>
    </row>
    <row r="51" spans="2:23" x14ac:dyDescent="0.2">
      <c r="B51" s="75"/>
      <c r="C51" s="68" t="s">
        <v>92</v>
      </c>
      <c r="D51" s="68"/>
      <c r="E51" s="76"/>
      <c r="F51" s="77"/>
      <c r="G51" s="81"/>
      <c r="H51" s="89"/>
      <c r="I51" s="89"/>
      <c r="J51" s="82"/>
      <c r="K51" s="89"/>
      <c r="L51" s="89"/>
      <c r="M51" s="76"/>
      <c r="N51" s="77"/>
      <c r="O51" s="81"/>
      <c r="P51" s="89"/>
      <c r="Q51" s="89"/>
      <c r="R51" s="89"/>
      <c r="S51" s="89"/>
      <c r="T51" s="89"/>
      <c r="U51" s="76"/>
      <c r="V51" s="102"/>
      <c r="W51" s="103"/>
    </row>
    <row r="52" spans="2:23" ht="10.5" customHeight="1" x14ac:dyDescent="0.2">
      <c r="B52" s="75"/>
      <c r="C52" s="63" t="s">
        <v>93</v>
      </c>
      <c r="E52" s="89"/>
      <c r="F52" s="82"/>
      <c r="G52" s="89"/>
      <c r="H52" s="89"/>
      <c r="I52" s="89"/>
      <c r="J52" s="82"/>
      <c r="K52" s="89"/>
      <c r="L52" s="89"/>
      <c r="M52" s="89"/>
      <c r="N52" s="82"/>
      <c r="O52" s="89"/>
      <c r="P52" s="89"/>
      <c r="Q52" s="89"/>
      <c r="R52" s="89"/>
      <c r="S52" s="89"/>
      <c r="T52" s="89"/>
      <c r="U52" s="89"/>
      <c r="V52" s="69"/>
    </row>
    <row r="53" spans="2:23" x14ac:dyDescent="0.2">
      <c r="B53" s="73">
        <v>4</v>
      </c>
      <c r="C53" s="115" t="s">
        <v>94</v>
      </c>
      <c r="D53" s="115"/>
      <c r="E53" s="89"/>
      <c r="F53" s="82"/>
      <c r="G53" s="89"/>
      <c r="H53" s="89"/>
      <c r="I53" s="89"/>
      <c r="J53" s="82"/>
      <c r="K53" s="89"/>
      <c r="L53" s="89"/>
      <c r="M53" s="89"/>
      <c r="N53" s="82"/>
      <c r="O53" s="89"/>
      <c r="P53" s="89"/>
      <c r="Q53" s="89"/>
      <c r="R53" s="89"/>
      <c r="S53" s="89"/>
      <c r="T53" s="89"/>
      <c r="U53" s="89"/>
      <c r="V53" s="69"/>
    </row>
    <row r="54" spans="2:23" x14ac:dyDescent="0.2">
      <c r="C54" s="86" t="s">
        <v>95</v>
      </c>
      <c r="D54" s="86"/>
      <c r="E54" s="89"/>
      <c r="F54" s="82"/>
      <c r="G54" s="89"/>
      <c r="H54" s="89"/>
      <c r="I54" s="89"/>
      <c r="J54" s="82"/>
      <c r="K54" s="89"/>
      <c r="L54" s="89"/>
      <c r="M54" s="89"/>
      <c r="N54" s="82"/>
      <c r="O54" s="89"/>
      <c r="P54" s="89"/>
      <c r="Q54" s="89"/>
      <c r="R54" s="89"/>
      <c r="S54" s="89"/>
      <c r="T54" s="89"/>
      <c r="U54" s="89"/>
      <c r="V54" s="69"/>
    </row>
    <row r="55" spans="2:23" x14ac:dyDescent="0.2">
      <c r="C55" s="63" t="s">
        <v>96</v>
      </c>
      <c r="E55" s="122"/>
      <c r="F55" s="123"/>
      <c r="G55" s="81"/>
      <c r="H55" s="89"/>
      <c r="I55" s="89"/>
      <c r="J55" s="82"/>
      <c r="K55" s="89"/>
      <c r="L55" s="89"/>
      <c r="M55" s="122"/>
      <c r="N55" s="123"/>
      <c r="O55" s="81"/>
      <c r="P55" s="89"/>
      <c r="Q55" s="89"/>
      <c r="R55" s="89"/>
      <c r="S55" s="89"/>
      <c r="T55" s="89"/>
      <c r="U55" s="122"/>
      <c r="V55" s="124"/>
      <c r="W55" s="103"/>
    </row>
    <row r="56" spans="2:23" x14ac:dyDescent="0.2">
      <c r="C56" s="63" t="s">
        <v>97</v>
      </c>
      <c r="E56" s="122"/>
      <c r="F56" s="123"/>
      <c r="G56" s="79" t="s">
        <v>98</v>
      </c>
      <c r="H56" s="79"/>
      <c r="I56" s="89"/>
      <c r="J56" s="82"/>
      <c r="K56" s="89"/>
      <c r="L56" s="89"/>
      <c r="M56" s="122"/>
      <c r="N56" s="123"/>
      <c r="O56" s="79" t="s">
        <v>98</v>
      </c>
      <c r="P56" s="89"/>
      <c r="Q56" s="89"/>
      <c r="R56" s="89"/>
      <c r="S56" s="89"/>
      <c r="T56" s="89"/>
      <c r="U56" s="122"/>
      <c r="V56" s="124"/>
      <c r="W56" s="125" t="s">
        <v>98</v>
      </c>
    </row>
    <row r="57" spans="2:23" x14ac:dyDescent="0.2">
      <c r="C57" s="63" t="s">
        <v>99</v>
      </c>
      <c r="E57" s="122"/>
      <c r="F57" s="123"/>
      <c r="G57" s="126"/>
      <c r="H57" s="89"/>
      <c r="I57" s="89"/>
      <c r="J57" s="82"/>
      <c r="K57" s="89"/>
      <c r="L57" s="89"/>
      <c r="M57" s="122"/>
      <c r="N57" s="123"/>
      <c r="O57" s="81"/>
      <c r="P57" s="89"/>
      <c r="Q57" s="89"/>
      <c r="R57" s="89"/>
      <c r="S57" s="89"/>
      <c r="T57" s="89"/>
      <c r="U57" s="122"/>
      <c r="V57" s="124"/>
      <c r="W57" s="103"/>
    </row>
    <row r="58" spans="2:23" ht="13.5" thickBot="1" x14ac:dyDescent="0.25">
      <c r="C58" s="63" t="s">
        <v>100</v>
      </c>
      <c r="E58" s="127"/>
      <c r="F58" s="123"/>
      <c r="G58" s="81"/>
      <c r="H58" s="89"/>
      <c r="I58" s="89"/>
      <c r="J58" s="82"/>
      <c r="K58" s="89"/>
      <c r="L58" s="89"/>
      <c r="M58" s="127"/>
      <c r="N58" s="123"/>
      <c r="O58" s="81"/>
      <c r="P58" s="89"/>
      <c r="Q58" s="89"/>
      <c r="R58" s="89"/>
      <c r="S58" s="89"/>
      <c r="T58" s="89"/>
      <c r="U58" s="127"/>
      <c r="V58" s="124"/>
      <c r="W58" s="103"/>
    </row>
    <row r="59" spans="2:23" ht="13.5" thickTop="1" x14ac:dyDescent="0.2">
      <c r="E59" s="128">
        <f>SUM(E55:E58)</f>
        <v>0</v>
      </c>
      <c r="F59" s="123"/>
      <c r="G59" s="97"/>
      <c r="H59" s="82"/>
      <c r="I59" s="82"/>
      <c r="J59" s="82"/>
      <c r="K59" s="82"/>
      <c r="L59" s="82"/>
      <c r="M59" s="128">
        <f>SUM(M55:M58)</f>
        <v>0</v>
      </c>
      <c r="N59" s="123"/>
      <c r="O59" s="97"/>
      <c r="P59" s="82"/>
      <c r="Q59" s="82"/>
      <c r="R59" s="82"/>
      <c r="S59" s="82"/>
      <c r="T59" s="82"/>
      <c r="U59" s="128">
        <f>SUM(U55:U58)</f>
        <v>0</v>
      </c>
      <c r="V59" s="124"/>
      <c r="W59" s="129"/>
    </row>
    <row r="60" spans="2:23" ht="25.5" customHeight="1" x14ac:dyDescent="0.2">
      <c r="E60" s="130" t="str">
        <f>IF(ISBLANK(E57),"",IF(SUM(E55:E58)=100%,"","Capital Structure must total 100%"))</f>
        <v/>
      </c>
      <c r="F60" s="130"/>
      <c r="G60" s="131"/>
      <c r="H60" s="131"/>
      <c r="I60" s="131"/>
      <c r="J60" s="131"/>
      <c r="K60" s="131"/>
      <c r="L60" s="131"/>
      <c r="M60" s="130" t="str">
        <f>IF(ISBLANK(M57),"",IF(SUM(M55:M58)=100%,"","Capital Structure must total 100%"))</f>
        <v/>
      </c>
      <c r="N60" s="131"/>
      <c r="O60" s="131"/>
      <c r="P60" s="131"/>
      <c r="Q60" s="131"/>
      <c r="R60" s="131"/>
      <c r="S60" s="131"/>
      <c r="T60" s="131"/>
      <c r="U60" s="130" t="str">
        <f>IF(ISBLANK(U57),"",IF(SUM(U55:U58)=100%,"","Capital Structure must total 100%"))</f>
        <v/>
      </c>
      <c r="V60" s="132"/>
    </row>
    <row r="61" spans="2:23" x14ac:dyDescent="0.2">
      <c r="C61" s="86" t="s">
        <v>101</v>
      </c>
      <c r="D61" s="86"/>
      <c r="E61" s="89"/>
      <c r="F61" s="82"/>
      <c r="G61" s="89"/>
      <c r="H61" s="89"/>
      <c r="I61" s="89"/>
      <c r="J61" s="8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69"/>
    </row>
    <row r="62" spans="2:23" x14ac:dyDescent="0.2">
      <c r="C62" s="63" t="s">
        <v>102</v>
      </c>
      <c r="E62" s="133"/>
      <c r="F62" s="134"/>
      <c r="G62" s="81"/>
      <c r="H62" s="89"/>
      <c r="I62" s="89"/>
      <c r="J62" s="82"/>
      <c r="K62" s="89"/>
      <c r="L62" s="89"/>
      <c r="M62" s="133"/>
      <c r="N62" s="134"/>
      <c r="O62" s="81"/>
      <c r="P62" s="89"/>
      <c r="Q62" s="89"/>
      <c r="R62" s="89"/>
      <c r="S62" s="89"/>
      <c r="T62" s="89"/>
      <c r="U62" s="133"/>
      <c r="V62" s="135"/>
      <c r="W62" s="103"/>
    </row>
    <row r="63" spans="2:23" x14ac:dyDescent="0.2">
      <c r="C63" s="63" t="s">
        <v>103</v>
      </c>
      <c r="E63" s="133"/>
      <c r="F63" s="134"/>
      <c r="G63" s="81"/>
      <c r="H63" s="89"/>
      <c r="I63" s="89"/>
      <c r="J63" s="82"/>
      <c r="K63" s="89"/>
      <c r="L63" s="89"/>
      <c r="M63" s="133"/>
      <c r="N63" s="134"/>
      <c r="O63" s="81"/>
      <c r="P63" s="89"/>
      <c r="Q63" s="89"/>
      <c r="R63" s="89"/>
      <c r="S63" s="89"/>
      <c r="T63" s="89"/>
      <c r="U63" s="133"/>
      <c r="V63" s="135"/>
      <c r="W63" s="103"/>
    </row>
    <row r="64" spans="2:23" x14ac:dyDescent="0.2">
      <c r="C64" s="63" t="s">
        <v>104</v>
      </c>
      <c r="E64" s="133"/>
      <c r="F64" s="134"/>
      <c r="G64" s="81"/>
      <c r="H64" s="89"/>
      <c r="I64" s="89"/>
      <c r="J64" s="82"/>
      <c r="K64" s="89"/>
      <c r="L64" s="89"/>
      <c r="M64" s="133"/>
      <c r="N64" s="134"/>
      <c r="O64" s="81"/>
      <c r="P64" s="89"/>
      <c r="Q64" s="89"/>
      <c r="R64" s="89"/>
      <c r="S64" s="89"/>
      <c r="T64" s="89"/>
      <c r="U64" s="133"/>
      <c r="V64" s="135"/>
      <c r="W64" s="103"/>
    </row>
    <row r="65" spans="1:24" x14ac:dyDescent="0.2">
      <c r="C65" s="63" t="s">
        <v>105</v>
      </c>
      <c r="E65" s="133"/>
      <c r="F65" s="134"/>
      <c r="G65" s="81"/>
      <c r="H65" s="89"/>
      <c r="I65" s="89"/>
      <c r="J65" s="82"/>
      <c r="K65" s="89"/>
      <c r="L65" s="89"/>
      <c r="M65" s="133"/>
      <c r="N65" s="134"/>
      <c r="O65" s="81"/>
      <c r="P65" s="89"/>
      <c r="Q65" s="89"/>
      <c r="R65" s="89"/>
      <c r="S65" s="89"/>
      <c r="T65" s="89"/>
      <c r="U65" s="133"/>
      <c r="V65" s="135"/>
      <c r="W65" s="103"/>
    </row>
    <row r="66" spans="1:24" x14ac:dyDescent="0.2">
      <c r="D66" s="69"/>
      <c r="E66" s="136"/>
      <c r="F66" s="134"/>
      <c r="G66" s="105"/>
      <c r="H66" s="82"/>
      <c r="I66" s="82"/>
      <c r="J66" s="82"/>
      <c r="K66" s="82"/>
      <c r="L66" s="82"/>
      <c r="M66" s="136"/>
      <c r="N66" s="134"/>
      <c r="O66" s="105"/>
      <c r="P66" s="82"/>
      <c r="Q66" s="82"/>
      <c r="R66" s="82"/>
      <c r="S66" s="82"/>
      <c r="T66" s="82"/>
      <c r="U66" s="136"/>
      <c r="V66" s="135"/>
      <c r="W66" s="106"/>
      <c r="X66" s="69"/>
    </row>
    <row r="67" spans="1:24" ht="38.25" x14ac:dyDescent="0.2">
      <c r="D67" s="137" t="s">
        <v>106</v>
      </c>
      <c r="E67" s="76"/>
      <c r="F67" s="134"/>
      <c r="G67" s="107" t="s">
        <v>107</v>
      </c>
      <c r="H67" s="89"/>
      <c r="I67" s="87" t="str">
        <f>IF(ISBLANK(M67),"",IF(ISBLANK(E67),"",M67-E67))</f>
        <v/>
      </c>
      <c r="J67" s="82"/>
      <c r="K67" s="89"/>
      <c r="L67" s="89"/>
      <c r="M67" s="76"/>
      <c r="N67" s="134"/>
      <c r="O67" s="107" t="s">
        <v>107</v>
      </c>
      <c r="P67" s="89"/>
      <c r="Q67" s="87" t="str">
        <f>IF(ISBLANK(U67),"",IF(ISBLANK(M67),"",U67-M67))</f>
        <v/>
      </c>
      <c r="R67" s="89"/>
      <c r="S67" s="89"/>
      <c r="T67" s="89"/>
      <c r="U67" s="76"/>
      <c r="V67" s="135"/>
      <c r="W67" s="107" t="s">
        <v>107</v>
      </c>
    </row>
    <row r="68" spans="1:24" ht="10.5" customHeight="1" x14ac:dyDescent="0.2"/>
    <row r="69" spans="1:24" x14ac:dyDescent="0.2">
      <c r="A69" s="138" t="s">
        <v>37</v>
      </c>
      <c r="B69" s="138"/>
      <c r="C69" s="138"/>
      <c r="D69" s="138"/>
    </row>
    <row r="70" spans="1:24" ht="39" customHeight="1" x14ac:dyDescent="0.2">
      <c r="B70" s="139" t="s">
        <v>108</v>
      </c>
      <c r="C70" s="248" t="s">
        <v>109</v>
      </c>
      <c r="D70" s="248"/>
      <c r="E70" s="248"/>
      <c r="F70" s="248"/>
      <c r="G70" s="248"/>
      <c r="H70" s="248"/>
      <c r="I70" s="248"/>
      <c r="J70" s="248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116"/>
    </row>
    <row r="71" spans="1:24" x14ac:dyDescent="0.2">
      <c r="B71" s="140" t="s">
        <v>110</v>
      </c>
      <c r="C71" s="247" t="s">
        <v>111</v>
      </c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141"/>
    </row>
    <row r="72" spans="1:24" ht="27" customHeight="1" x14ac:dyDescent="0.2">
      <c r="B72" s="140" t="s">
        <v>52</v>
      </c>
      <c r="C72" s="251" t="s">
        <v>112</v>
      </c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100"/>
    </row>
    <row r="73" spans="1:24" x14ac:dyDescent="0.2">
      <c r="B73" s="140" t="s">
        <v>85</v>
      </c>
      <c r="C73" s="246" t="s">
        <v>113</v>
      </c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100"/>
    </row>
    <row r="74" spans="1:24" x14ac:dyDescent="0.2">
      <c r="B74" s="140" t="s">
        <v>114</v>
      </c>
      <c r="C74" s="249" t="s">
        <v>115</v>
      </c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116"/>
    </row>
    <row r="75" spans="1:24" x14ac:dyDescent="0.2">
      <c r="B75" s="140" t="s">
        <v>58</v>
      </c>
      <c r="C75" s="246" t="s">
        <v>116</v>
      </c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100"/>
    </row>
    <row r="76" spans="1:24" ht="26.25" customHeight="1" x14ac:dyDescent="0.2">
      <c r="B76" s="142" t="s">
        <v>53</v>
      </c>
      <c r="C76" s="250" t="s">
        <v>117</v>
      </c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143"/>
    </row>
    <row r="77" spans="1:24" x14ac:dyDescent="0.2">
      <c r="B77" s="142" t="s">
        <v>74</v>
      </c>
      <c r="C77" s="248" t="s">
        <v>118</v>
      </c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143"/>
    </row>
    <row r="78" spans="1:24" x14ac:dyDescent="0.2">
      <c r="B78" s="142" t="s">
        <v>98</v>
      </c>
      <c r="C78" s="246" t="s">
        <v>119</v>
      </c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143"/>
    </row>
    <row r="79" spans="1:24" x14ac:dyDescent="0.2">
      <c r="B79" s="142" t="s">
        <v>63</v>
      </c>
      <c r="C79" s="243" t="s">
        <v>120</v>
      </c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143"/>
    </row>
    <row r="80" spans="1:24" x14ac:dyDescent="0.2">
      <c r="B80" s="144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143"/>
    </row>
    <row r="81" spans="2:22" ht="27.75" customHeight="1" x14ac:dyDescent="0.2">
      <c r="B81" s="142" t="s">
        <v>78</v>
      </c>
      <c r="C81" s="244" t="s">
        <v>121</v>
      </c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143"/>
    </row>
    <row r="82" spans="2:22" ht="27.75" customHeight="1" x14ac:dyDescent="0.2">
      <c r="B82" s="142" t="s">
        <v>107</v>
      </c>
      <c r="C82" s="244" t="s">
        <v>122</v>
      </c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143"/>
    </row>
    <row r="83" spans="2:22" x14ac:dyDescent="0.2">
      <c r="B83" s="1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143"/>
    </row>
    <row r="84" spans="2:22" x14ac:dyDescent="0.2">
      <c r="B84" s="1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143"/>
    </row>
    <row r="85" spans="2:22" x14ac:dyDescent="0.2">
      <c r="B85" s="1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143"/>
    </row>
    <row r="86" spans="2:22" x14ac:dyDescent="0.2">
      <c r="B86" s="1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143"/>
    </row>
    <row r="87" spans="2:22" x14ac:dyDescent="0.2">
      <c r="B87" s="1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143"/>
    </row>
    <row r="88" spans="2:22" x14ac:dyDescent="0.2">
      <c r="B88" s="145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143"/>
    </row>
    <row r="89" spans="2:22" x14ac:dyDescent="0.2">
      <c r="C89" s="241"/>
      <c r="D89" s="241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116"/>
    </row>
    <row r="90" spans="2:22" x14ac:dyDescent="0.2"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116"/>
    </row>
  </sheetData>
  <sheetProtection password="82A3" sheet="1" objects="1" scenarios="1" formatColumns="0" formatRows="0"/>
  <mergeCells count="32">
    <mergeCell ref="C1:M1"/>
    <mergeCell ref="C2:K2"/>
    <mergeCell ref="C3:K3"/>
    <mergeCell ref="C4:K4"/>
    <mergeCell ref="E8:U8"/>
    <mergeCell ref="U12:U13"/>
    <mergeCell ref="Y20:Y21"/>
    <mergeCell ref="C70:U70"/>
    <mergeCell ref="E12:E13"/>
    <mergeCell ref="G12:G13"/>
    <mergeCell ref="I12:I13"/>
    <mergeCell ref="M12:M13"/>
    <mergeCell ref="O12:O13"/>
    <mergeCell ref="Q12:Q13"/>
    <mergeCell ref="C78:U78"/>
    <mergeCell ref="C86:U86"/>
    <mergeCell ref="C87:U87"/>
    <mergeCell ref="C88:U88"/>
    <mergeCell ref="C71:U71"/>
    <mergeCell ref="C77:U77"/>
    <mergeCell ref="C73:U73"/>
    <mergeCell ref="C74:U74"/>
    <mergeCell ref="C75:U75"/>
    <mergeCell ref="C76:U76"/>
    <mergeCell ref="C72:U72"/>
    <mergeCell ref="C89:U90"/>
    <mergeCell ref="C79:U80"/>
    <mergeCell ref="C81:U81"/>
    <mergeCell ref="C82:U82"/>
    <mergeCell ref="C83:U83"/>
    <mergeCell ref="C84:U84"/>
    <mergeCell ref="C85:U85"/>
  </mergeCells>
  <phoneticPr fontId="4" type="noConversion"/>
  <conditionalFormatting sqref="U59 M59 E59">
    <cfRule type="cellIs" dxfId="11" priority="1" stopIfTrue="1" operator="equal">
      <formula>0</formula>
    </cfRule>
  </conditionalFormatting>
  <conditionalFormatting sqref="M21 U21">
    <cfRule type="cellIs" dxfId="10" priority="2" stopIfTrue="1" operator="equal">
      <formula>0</formula>
    </cfRule>
  </conditionalFormatting>
  <conditionalFormatting sqref="M19:M20 M16">
    <cfRule type="cellIs" dxfId="9" priority="3" stopIfTrue="1" operator="equal">
      <formula>0</formula>
    </cfRule>
  </conditionalFormatting>
  <conditionalFormatting sqref="I12:I13 M12:M13 Q12:Q13">
    <cfRule type="cellIs" dxfId="8" priority="4" stopIfTrue="1" operator="notEqual">
      <formula>""</formula>
    </cfRule>
  </conditionalFormatting>
  <dataValidations count="1">
    <dataValidation type="list" allowBlank="1" showInputMessage="1" showErrorMessage="1" prompt="Select either Interrogatory Responses, Supplementary Interrogatory Responses, Technical Conference, Settlement Agreement, Argument-in-Chief, or Reply Submission" sqref="M12:M13">
      <formula1>"Application Update, Interrogatory Responses, Supplementary Interrogatory Responses, Technical Conference, Settlement Agreement, Argument-in-Chief, Close of Discovery, Reply Submission"</formula1>
    </dataValidation>
  </dataValidations>
  <pageMargins left="0.75" right="0.75" top="0.46" bottom="0.79" header="0.26" footer="0.5"/>
  <pageSetup scale="54" orientation="portrait" r:id="rId1"/>
  <headerFooter alignWithMargins="0">
    <oddHeader>&amp;C&amp;"Arial,Bold"Note:  The figures presented in this worksheet are fictitious and are intended for presentation purposes only.</oddHeader>
    <oddFooter>&amp;C2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Z59"/>
  <sheetViews>
    <sheetView view="pageLayout" zoomScaleNormal="100" workbookViewId="0">
      <selection activeCell="J13" sqref="J13:K13"/>
    </sheetView>
  </sheetViews>
  <sheetFormatPr defaultRowHeight="12.75" x14ac:dyDescent="0.2"/>
  <cols>
    <col min="1" max="1" width="1.42578125" style="152" customWidth="1"/>
    <col min="2" max="2" width="5.28515625" style="152" customWidth="1"/>
    <col min="3" max="3" width="6.7109375" style="152" customWidth="1"/>
    <col min="4" max="4" width="26.140625" style="152" customWidth="1"/>
    <col min="5" max="5" width="2.7109375" style="152" customWidth="1"/>
    <col min="6" max="6" width="15.42578125" style="152" customWidth="1"/>
    <col min="7" max="7" width="1.7109375" style="152" customWidth="1"/>
    <col min="8" max="8" width="2.85546875" style="152" customWidth="1"/>
    <col min="9" max="9" width="1.7109375" style="152" customWidth="1"/>
    <col min="10" max="10" width="15.140625" style="152" customWidth="1"/>
    <col min="11" max="11" width="1.7109375" style="152" customWidth="1"/>
    <col min="12" max="12" width="2.85546875" style="152" customWidth="1"/>
    <col min="13" max="13" width="1.7109375" style="152" customWidth="1"/>
    <col min="14" max="14" width="15.7109375" style="152" customWidth="1"/>
    <col min="15" max="15" width="1.85546875" style="152" customWidth="1"/>
    <col min="16" max="16" width="2.85546875" style="152" customWidth="1"/>
    <col min="17" max="17" width="1.7109375" style="152" customWidth="1"/>
    <col min="18" max="18" width="14.85546875" style="152" customWidth="1"/>
    <col min="19" max="19" width="1.7109375" style="152" customWidth="1"/>
    <col min="20" max="20" width="2.85546875" style="152" customWidth="1"/>
    <col min="21" max="21" width="1.7109375" style="152" customWidth="1"/>
    <col min="22" max="22" width="15.5703125" style="152" customWidth="1"/>
    <col min="23" max="23" width="1.42578125" style="152" customWidth="1"/>
    <col min="24" max="24" width="11.7109375" style="152" bestFit="1" customWidth="1"/>
    <col min="25" max="16384" width="9.140625" style="152"/>
  </cols>
  <sheetData>
    <row r="1" spans="2:23" s="146" customFormat="1" ht="21.75" x14ac:dyDescent="0.2"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147"/>
      <c r="N1" s="147"/>
      <c r="O1" s="147"/>
      <c r="P1" s="147"/>
      <c r="Q1" s="147"/>
      <c r="R1" s="147"/>
      <c r="S1" s="147"/>
      <c r="T1" s="147"/>
      <c r="U1" s="147"/>
      <c r="V1" s="148"/>
    </row>
    <row r="2" spans="2:23" s="146" customFormat="1" ht="18" x14ac:dyDescent="0.25"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</row>
    <row r="3" spans="2:23" s="146" customFormat="1" ht="18" x14ac:dyDescent="0.25">
      <c r="C3" s="261"/>
      <c r="D3" s="261"/>
      <c r="E3" s="261"/>
      <c r="F3" s="261"/>
      <c r="G3" s="261"/>
      <c r="H3" s="261"/>
      <c r="I3" s="149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2:23" s="146" customFormat="1" ht="18" x14ac:dyDescent="0.25">
      <c r="C4" s="261"/>
      <c r="D4" s="261"/>
      <c r="E4" s="261"/>
      <c r="F4" s="261"/>
      <c r="G4" s="261"/>
      <c r="H4" s="261"/>
      <c r="I4" s="149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2:23" s="146" customFormat="1" ht="15.75" x14ac:dyDescent="0.25">
      <c r="E5" s="151"/>
      <c r="F5" s="151"/>
      <c r="G5" s="151"/>
    </row>
    <row r="6" spans="2:23" s="146" customFormat="1" x14ac:dyDescent="0.2"/>
    <row r="8" spans="2:23" ht="15.75" x14ac:dyDescent="0.25">
      <c r="E8" s="153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153"/>
    </row>
    <row r="10" spans="2:23" ht="15.75" x14ac:dyDescent="0.25">
      <c r="H10" s="204" t="s">
        <v>148</v>
      </c>
    </row>
    <row r="11" spans="2:23" ht="18" x14ac:dyDescent="0.2">
      <c r="B11" s="154" t="s">
        <v>64</v>
      </c>
    </row>
    <row r="13" spans="2:23" ht="25.5" x14ac:dyDescent="0.2">
      <c r="B13" s="155" t="s">
        <v>123</v>
      </c>
      <c r="D13" s="156" t="s">
        <v>129</v>
      </c>
      <c r="E13" s="157"/>
      <c r="F13" s="158" t="s">
        <v>130</v>
      </c>
      <c r="G13" s="159"/>
      <c r="J13" s="158" t="str">
        <f>IF(N13="","","Adjustments")</f>
        <v/>
      </c>
      <c r="K13" s="159"/>
      <c r="N13" s="158" t="str">
        <f>IF(ISBLANK('[5]3. Data_Input_Sheet'!M12),"",'[5]3. Data_Input_Sheet'!M12)</f>
        <v/>
      </c>
      <c r="R13" s="158" t="str">
        <f>IF(N13="","","Adjustments")</f>
        <v/>
      </c>
      <c r="V13" s="158" t="str">
        <f>'[5]3. Data_Input_Sheet'!U12</f>
        <v>Per Board Decision</v>
      </c>
    </row>
    <row r="15" spans="2:23" x14ac:dyDescent="0.2">
      <c r="D15" s="160" t="s">
        <v>65</v>
      </c>
    </row>
    <row r="16" spans="2:23" ht="25.5" x14ac:dyDescent="0.2">
      <c r="B16" s="161">
        <v>1</v>
      </c>
      <c r="D16" s="162" t="s">
        <v>131</v>
      </c>
      <c r="E16" s="163"/>
      <c r="F16" s="164">
        <f>'[5]3. Data_Input_Sheet'!E26</f>
        <v>0</v>
      </c>
      <c r="G16" s="164"/>
      <c r="H16" s="165"/>
      <c r="I16" s="166"/>
      <c r="J16" s="164">
        <f>N16-F16</f>
        <v>0</v>
      </c>
      <c r="K16" s="164"/>
      <c r="L16" s="165"/>
      <c r="M16" s="166"/>
      <c r="N16" s="164">
        <f>'[5]3. Data_Input_Sheet'!M26</f>
        <v>0</v>
      </c>
      <c r="O16" s="166"/>
      <c r="P16" s="165"/>
      <c r="Q16" s="166"/>
      <c r="R16" s="164">
        <f>V16-N16</f>
        <v>0</v>
      </c>
      <c r="S16" s="166"/>
      <c r="T16" s="165"/>
      <c r="U16" s="166"/>
      <c r="V16" s="164">
        <f>IF(ISBLANK('[5]3. Data_Input_Sheet'!U26),'[5]5. Utility Income'!N16,'[5]3. Data_Input_Sheet'!U26)</f>
        <v>0</v>
      </c>
    </row>
    <row r="17" spans="2:26" x14ac:dyDescent="0.2">
      <c r="B17" s="161">
        <v>2</v>
      </c>
      <c r="D17" s="152" t="s">
        <v>132</v>
      </c>
      <c r="E17" s="167" t="s">
        <v>110</v>
      </c>
      <c r="F17" s="168">
        <f>F50</f>
        <v>2220700</v>
      </c>
      <c r="G17" s="169"/>
      <c r="H17" s="165"/>
      <c r="I17" s="166"/>
      <c r="J17" s="168">
        <f>N17-F17</f>
        <v>-2220700</v>
      </c>
      <c r="K17" s="169"/>
      <c r="L17" s="165"/>
      <c r="M17" s="166"/>
      <c r="N17" s="168">
        <f>N50</f>
        <v>0</v>
      </c>
      <c r="O17" s="166"/>
      <c r="P17" s="165"/>
      <c r="Q17" s="166"/>
      <c r="R17" s="168">
        <f>V17-N17</f>
        <v>0</v>
      </c>
      <c r="S17" s="166"/>
      <c r="T17" s="165"/>
      <c r="U17" s="166"/>
      <c r="V17" s="168">
        <f>V50</f>
        <v>0</v>
      </c>
    </row>
    <row r="18" spans="2:26" x14ac:dyDescent="0.2">
      <c r="B18" s="161"/>
      <c r="F18" s="273">
        <f>SUM(F16:F17)</f>
        <v>2220700</v>
      </c>
      <c r="G18" s="170"/>
      <c r="H18" s="171"/>
      <c r="I18" s="171"/>
      <c r="J18" s="273">
        <f>SUM(J16:J17)</f>
        <v>-2220700</v>
      </c>
      <c r="K18" s="170"/>
      <c r="L18" s="171"/>
      <c r="M18" s="171"/>
      <c r="N18" s="273">
        <f>SUM(N16:N17)</f>
        <v>0</v>
      </c>
      <c r="O18" s="171"/>
      <c r="P18" s="171"/>
      <c r="Q18" s="171"/>
      <c r="R18" s="273">
        <f>SUM(R16:R17)</f>
        <v>0</v>
      </c>
      <c r="S18" s="171"/>
      <c r="T18" s="171"/>
      <c r="U18" s="171"/>
      <c r="V18" s="273">
        <f>SUM(V16:V17)</f>
        <v>0</v>
      </c>
    </row>
    <row r="19" spans="2:26" x14ac:dyDescent="0.2">
      <c r="B19" s="161">
        <v>3</v>
      </c>
      <c r="D19" s="152" t="s">
        <v>133</v>
      </c>
      <c r="F19" s="274"/>
      <c r="G19" s="170"/>
      <c r="H19" s="171"/>
      <c r="I19" s="171"/>
      <c r="J19" s="274"/>
      <c r="K19" s="170"/>
      <c r="L19" s="171"/>
      <c r="M19" s="171"/>
      <c r="N19" s="274"/>
      <c r="O19" s="171"/>
      <c r="P19" s="171"/>
      <c r="Q19" s="171"/>
      <c r="R19" s="274"/>
      <c r="S19" s="171"/>
      <c r="T19" s="171"/>
      <c r="U19" s="171"/>
      <c r="V19" s="274"/>
    </row>
    <row r="20" spans="2:26" x14ac:dyDescent="0.2">
      <c r="B20" s="161"/>
      <c r="F20" s="164"/>
      <c r="G20" s="164"/>
      <c r="H20" s="172"/>
      <c r="I20" s="172"/>
      <c r="J20" s="164"/>
      <c r="K20" s="164"/>
      <c r="L20" s="172"/>
      <c r="M20" s="172"/>
      <c r="N20" s="164"/>
      <c r="O20" s="172"/>
      <c r="P20" s="172"/>
      <c r="Q20" s="172"/>
      <c r="R20" s="164"/>
      <c r="S20" s="172"/>
      <c r="T20" s="172"/>
      <c r="U20" s="172"/>
      <c r="V20" s="164"/>
    </row>
    <row r="21" spans="2:26" x14ac:dyDescent="0.2">
      <c r="B21" s="161"/>
      <c r="D21" s="160" t="s">
        <v>75</v>
      </c>
      <c r="F21" s="164"/>
      <c r="G21" s="164"/>
      <c r="H21" s="172"/>
      <c r="I21" s="172"/>
      <c r="J21" s="164"/>
      <c r="K21" s="164"/>
      <c r="L21" s="172"/>
      <c r="M21" s="172"/>
      <c r="N21" s="164"/>
      <c r="O21" s="172"/>
      <c r="P21" s="172"/>
      <c r="Q21" s="172"/>
      <c r="R21" s="164"/>
      <c r="S21" s="172"/>
      <c r="T21" s="172"/>
      <c r="U21" s="172"/>
      <c r="V21" s="164"/>
    </row>
    <row r="22" spans="2:26" x14ac:dyDescent="0.2">
      <c r="B22" s="161">
        <v>4</v>
      </c>
      <c r="D22" s="152" t="s">
        <v>134</v>
      </c>
      <c r="F22" s="164">
        <f>'[5]3. Data_Input_Sheet'!E36</f>
        <v>0</v>
      </c>
      <c r="G22" s="164"/>
      <c r="H22" s="165"/>
      <c r="I22" s="166"/>
      <c r="J22" s="164">
        <f>'[5]3. Data_Input_Sheet'!I36</f>
        <v>0</v>
      </c>
      <c r="K22" s="164"/>
      <c r="L22" s="165"/>
      <c r="M22" s="166"/>
      <c r="N22" s="164" t="str">
        <f>'[5]3. Data_Input_Sheet'!M36</f>
        <v/>
      </c>
      <c r="O22" s="166"/>
      <c r="P22" s="165"/>
      <c r="Q22" s="166"/>
      <c r="R22" s="164">
        <f>'[5]3. Data_Input_Sheet'!Q36</f>
        <v>0</v>
      </c>
      <c r="S22" s="166"/>
      <c r="T22" s="165"/>
      <c r="U22" s="166"/>
      <c r="V22" s="164" t="str">
        <f>'[5]3. Data_Input_Sheet'!U36</f>
        <v/>
      </c>
    </row>
    <row r="23" spans="2:26" x14ac:dyDescent="0.2">
      <c r="B23" s="161">
        <v>5</v>
      </c>
      <c r="D23" s="152" t="s">
        <v>135</v>
      </c>
      <c r="F23" s="164">
        <f>'[5]3. Data_Input_Sheet'!E37</f>
        <v>0</v>
      </c>
      <c r="G23" s="164"/>
      <c r="H23" s="165"/>
      <c r="I23" s="166"/>
      <c r="J23" s="164">
        <f>'[5]3. Data_Input_Sheet'!I37</f>
        <v>0</v>
      </c>
      <c r="K23" s="164"/>
      <c r="L23" s="165"/>
      <c r="M23" s="166"/>
      <c r="N23" s="164" t="str">
        <f>'[5]3. Data_Input_Sheet'!M37</f>
        <v/>
      </c>
      <c r="O23" s="166"/>
      <c r="P23" s="165"/>
      <c r="Q23" s="166"/>
      <c r="R23" s="164">
        <f>'[5]3. Data_Input_Sheet'!Q37</f>
        <v>0</v>
      </c>
      <c r="S23" s="166"/>
      <c r="T23" s="165"/>
      <c r="U23" s="166"/>
      <c r="V23" s="164" t="str">
        <f>'[5]3. Data_Input_Sheet'!U37</f>
        <v/>
      </c>
    </row>
    <row r="24" spans="2:26" x14ac:dyDescent="0.2">
      <c r="B24" s="161">
        <v>6</v>
      </c>
      <c r="C24" s="173"/>
      <c r="D24" s="173" t="s">
        <v>136</v>
      </c>
      <c r="E24" s="173"/>
      <c r="F24" s="164">
        <f>'[5]3. Data_Input_Sheet'!E38</f>
        <v>0</v>
      </c>
      <c r="G24" s="164"/>
      <c r="H24" s="165"/>
      <c r="I24" s="166"/>
      <c r="J24" s="164">
        <f>'[5]3. Data_Input_Sheet'!I38</f>
        <v>0</v>
      </c>
      <c r="K24" s="164"/>
      <c r="L24" s="165"/>
      <c r="M24" s="166"/>
      <c r="N24" s="164" t="str">
        <f>'[5]3. Data_Input_Sheet'!M38</f>
        <v/>
      </c>
      <c r="O24" s="166"/>
      <c r="P24" s="165"/>
      <c r="Q24" s="166"/>
      <c r="R24" s="164">
        <f>'[5]3. Data_Input_Sheet'!Q38</f>
        <v>0</v>
      </c>
      <c r="S24" s="166"/>
      <c r="T24" s="165"/>
      <c r="U24" s="166"/>
      <c r="V24" s="164" t="str">
        <f>'[5]3. Data_Input_Sheet'!U38</f>
        <v/>
      </c>
      <c r="W24" s="173"/>
      <c r="X24" s="173"/>
      <c r="Y24" s="173"/>
      <c r="Z24" s="173"/>
    </row>
    <row r="25" spans="2:26" x14ac:dyDescent="0.2">
      <c r="B25" s="161">
        <v>7</v>
      </c>
      <c r="C25" s="173"/>
      <c r="D25" s="173" t="s">
        <v>137</v>
      </c>
      <c r="E25" s="173"/>
      <c r="F25" s="169">
        <f>'[5]6. Taxes_PILs'!G25</f>
        <v>0</v>
      </c>
      <c r="G25" s="169"/>
      <c r="H25" s="165"/>
      <c r="I25" s="166"/>
      <c r="J25" s="169">
        <f>N25-F25</f>
        <v>0</v>
      </c>
      <c r="K25" s="169"/>
      <c r="L25" s="165"/>
      <c r="M25" s="166"/>
      <c r="N25" s="169">
        <f>'[5]6. Taxes_PILs'!K25</f>
        <v>0</v>
      </c>
      <c r="O25" s="166"/>
      <c r="P25" s="174"/>
      <c r="Q25" s="166"/>
      <c r="R25" s="169">
        <f>V25-N25</f>
        <v>0</v>
      </c>
      <c r="S25" s="166"/>
      <c r="T25" s="165"/>
      <c r="U25" s="166"/>
      <c r="V25" s="169">
        <f>'[5]6. Taxes_PILs'!O25</f>
        <v>0</v>
      </c>
      <c r="W25" s="173"/>
      <c r="X25" s="173"/>
      <c r="Y25" s="173"/>
      <c r="Z25" s="173"/>
    </row>
    <row r="26" spans="2:26" x14ac:dyDescent="0.2">
      <c r="B26" s="161">
        <v>8</v>
      </c>
      <c r="D26" s="152" t="s">
        <v>138</v>
      </c>
      <c r="F26" s="168">
        <f>'[5]3. Data_Input_Sheet'!E40</f>
        <v>0</v>
      </c>
      <c r="G26" s="169"/>
      <c r="H26" s="165"/>
      <c r="I26" s="166"/>
      <c r="J26" s="168">
        <f>'[5]3. Data_Input_Sheet'!I40</f>
        <v>0</v>
      </c>
      <c r="K26" s="169"/>
      <c r="L26" s="165"/>
      <c r="M26" s="166"/>
      <c r="N26" s="168" t="str">
        <f>'[5]3. Data_Input_Sheet'!M40</f>
        <v/>
      </c>
      <c r="O26" s="166"/>
      <c r="P26" s="165"/>
      <c r="Q26" s="166"/>
      <c r="R26" s="168">
        <f>'[5]3. Data_Input_Sheet'!Q40</f>
        <v>0</v>
      </c>
      <c r="S26" s="166"/>
      <c r="T26" s="165"/>
      <c r="U26" s="166"/>
      <c r="V26" s="168" t="str">
        <f>'[5]3. Data_Input_Sheet'!U40</f>
        <v/>
      </c>
    </row>
    <row r="27" spans="2:26" x14ac:dyDescent="0.2">
      <c r="B27" s="161"/>
      <c r="D27" s="175"/>
      <c r="F27" s="267">
        <f>SUM(F22:F26)</f>
        <v>0</v>
      </c>
      <c r="G27" s="176"/>
      <c r="H27" s="171"/>
      <c r="I27" s="171"/>
      <c r="J27" s="267">
        <f>SUM(J22:J26)</f>
        <v>0</v>
      </c>
      <c r="K27" s="176"/>
      <c r="L27" s="171"/>
      <c r="M27" s="171"/>
      <c r="N27" s="267">
        <f>SUM(N22:N26)</f>
        <v>0</v>
      </c>
      <c r="O27" s="171"/>
      <c r="P27" s="171"/>
      <c r="Q27" s="171"/>
      <c r="R27" s="267">
        <f>SUM(R22:R26)</f>
        <v>0</v>
      </c>
      <c r="S27" s="171"/>
      <c r="T27" s="171"/>
      <c r="U27" s="171"/>
      <c r="V27" s="267">
        <f>SUM(V22:V26)</f>
        <v>0</v>
      </c>
    </row>
    <row r="28" spans="2:26" x14ac:dyDescent="0.2">
      <c r="B28" s="161">
        <v>9</v>
      </c>
      <c r="D28" s="177" t="s">
        <v>139</v>
      </c>
      <c r="F28" s="271"/>
      <c r="G28" s="176"/>
      <c r="H28" s="171"/>
      <c r="I28" s="171"/>
      <c r="J28" s="271"/>
      <c r="K28" s="176"/>
      <c r="L28" s="171"/>
      <c r="M28" s="171"/>
      <c r="N28" s="271"/>
      <c r="O28" s="171"/>
      <c r="P28" s="171"/>
      <c r="Q28" s="171"/>
      <c r="R28" s="271"/>
      <c r="S28" s="171"/>
      <c r="T28" s="171"/>
      <c r="U28" s="171"/>
      <c r="V28" s="271"/>
    </row>
    <row r="29" spans="2:26" x14ac:dyDescent="0.2">
      <c r="B29" s="161"/>
      <c r="F29" s="178"/>
      <c r="G29" s="178"/>
      <c r="H29" s="172"/>
      <c r="I29" s="172"/>
      <c r="J29" s="178"/>
      <c r="K29" s="178"/>
      <c r="L29" s="172"/>
      <c r="M29" s="172"/>
      <c r="N29" s="178"/>
      <c r="O29" s="172"/>
      <c r="P29" s="172"/>
      <c r="Q29" s="172"/>
      <c r="R29" s="178"/>
      <c r="S29" s="172"/>
      <c r="T29" s="172"/>
      <c r="U29" s="172"/>
      <c r="V29" s="178"/>
    </row>
    <row r="30" spans="2:26" x14ac:dyDescent="0.2">
      <c r="B30" s="161">
        <v>10</v>
      </c>
      <c r="D30" s="175" t="s">
        <v>124</v>
      </c>
      <c r="F30" s="179">
        <f>'[5]7. Cost_of_Capital'!P19</f>
        <v>0</v>
      </c>
      <c r="G30" s="178"/>
      <c r="H30" s="172"/>
      <c r="I30" s="172"/>
      <c r="J30" s="179">
        <f>N30-F30</f>
        <v>0</v>
      </c>
      <c r="K30" s="178"/>
      <c r="L30" s="172"/>
      <c r="M30" s="172"/>
      <c r="N30" s="179">
        <f>'[5]7. Cost_of_Capital'!P35</f>
        <v>0</v>
      </c>
      <c r="O30" s="172"/>
      <c r="P30" s="172"/>
      <c r="Q30" s="172"/>
      <c r="R30" s="179">
        <f>V30-N30</f>
        <v>0</v>
      </c>
      <c r="S30" s="172"/>
      <c r="T30" s="172"/>
      <c r="U30" s="172"/>
      <c r="V30" s="179">
        <f>'[5]7. Cost_of_Capital'!P51</f>
        <v>0</v>
      </c>
    </row>
    <row r="31" spans="2:26" x14ac:dyDescent="0.2">
      <c r="B31" s="161"/>
      <c r="F31" s="178"/>
      <c r="G31" s="178"/>
      <c r="H31" s="172"/>
      <c r="I31" s="172"/>
      <c r="J31" s="178"/>
      <c r="K31" s="178"/>
      <c r="L31" s="172"/>
      <c r="M31" s="172"/>
      <c r="N31" s="178"/>
      <c r="O31" s="172"/>
      <c r="P31" s="172"/>
      <c r="Q31" s="172"/>
      <c r="R31" s="178"/>
      <c r="S31" s="172"/>
      <c r="T31" s="172"/>
      <c r="U31" s="172"/>
      <c r="V31" s="178"/>
    </row>
    <row r="32" spans="2:26" x14ac:dyDescent="0.2">
      <c r="B32" s="161">
        <v>11</v>
      </c>
      <c r="D32" s="177" t="s">
        <v>140</v>
      </c>
      <c r="F32" s="178">
        <f>F27+F30</f>
        <v>0</v>
      </c>
      <c r="G32" s="178"/>
      <c r="H32" s="172"/>
      <c r="I32" s="172"/>
      <c r="J32" s="178">
        <f>J30+J27</f>
        <v>0</v>
      </c>
      <c r="K32" s="178"/>
      <c r="L32" s="172"/>
      <c r="M32" s="172"/>
      <c r="N32" s="178">
        <f>N30+N27</f>
        <v>0</v>
      </c>
      <c r="O32" s="172"/>
      <c r="P32" s="172"/>
      <c r="Q32" s="172"/>
      <c r="R32" s="178">
        <f>R30+R27</f>
        <v>0</v>
      </c>
      <c r="S32" s="172"/>
      <c r="T32" s="172"/>
      <c r="U32" s="172"/>
      <c r="V32" s="178">
        <f>V27+V30</f>
        <v>0</v>
      </c>
    </row>
    <row r="33" spans="2:24" x14ac:dyDescent="0.2">
      <c r="B33" s="161"/>
      <c r="F33" s="180"/>
      <c r="G33" s="170"/>
      <c r="H33" s="171"/>
      <c r="I33" s="171"/>
      <c r="J33" s="180"/>
      <c r="K33" s="170"/>
      <c r="L33" s="171"/>
      <c r="M33" s="171"/>
      <c r="N33" s="180"/>
      <c r="O33" s="171"/>
      <c r="P33" s="171"/>
      <c r="Q33" s="171"/>
      <c r="R33" s="180"/>
      <c r="S33" s="171"/>
      <c r="T33" s="171"/>
      <c r="U33" s="171"/>
      <c r="V33" s="180"/>
    </row>
    <row r="34" spans="2:24" ht="63.75" x14ac:dyDescent="0.2">
      <c r="B34" s="161">
        <v>12</v>
      </c>
      <c r="D34" s="181" t="s">
        <v>125</v>
      </c>
      <c r="F34" s="168">
        <f>'[5]3. Data_Input_Sheet'!E67</f>
        <v>0</v>
      </c>
      <c r="G34" s="169"/>
      <c r="H34" s="172"/>
      <c r="I34" s="172"/>
      <c r="J34" s="168">
        <f>N34-F34</f>
        <v>0</v>
      </c>
      <c r="K34" s="169"/>
      <c r="L34" s="172"/>
      <c r="M34" s="172"/>
      <c r="N34" s="168">
        <f>'[5]3. Data_Input_Sheet'!M67</f>
        <v>0</v>
      </c>
      <c r="O34" s="172"/>
      <c r="P34" s="172"/>
      <c r="Q34" s="172"/>
      <c r="R34" s="168">
        <f>V34-N34</f>
        <v>0</v>
      </c>
      <c r="S34" s="172"/>
      <c r="T34" s="172"/>
      <c r="U34" s="172"/>
      <c r="V34" s="168">
        <f>'[5]3. Data_Input_Sheet'!U67</f>
        <v>0</v>
      </c>
    </row>
    <row r="35" spans="2:24" x14ac:dyDescent="0.2">
      <c r="B35" s="161"/>
      <c r="F35" s="170"/>
      <c r="G35" s="170"/>
      <c r="H35" s="171"/>
      <c r="I35" s="171"/>
      <c r="J35" s="170"/>
      <c r="K35" s="170"/>
      <c r="L35" s="171"/>
      <c r="M35" s="171"/>
      <c r="N35" s="170"/>
      <c r="O35" s="171"/>
      <c r="P35" s="171"/>
      <c r="Q35" s="171"/>
      <c r="R35" s="170"/>
      <c r="S35" s="171"/>
      <c r="T35" s="171"/>
      <c r="U35" s="171"/>
      <c r="V35" s="170"/>
    </row>
    <row r="36" spans="2:24" ht="26.25" thickBot="1" x14ac:dyDescent="0.25">
      <c r="B36" s="161">
        <v>13</v>
      </c>
      <c r="D36" s="182" t="s">
        <v>141</v>
      </c>
      <c r="E36" s="163"/>
      <c r="F36" s="183">
        <f>F18-(F32+F34)</f>
        <v>2220700</v>
      </c>
      <c r="G36" s="170"/>
      <c r="H36" s="184"/>
      <c r="I36" s="184"/>
      <c r="J36" s="183">
        <f>J18-(J32+J34)</f>
        <v>-2220700</v>
      </c>
      <c r="K36" s="170"/>
      <c r="L36" s="185"/>
      <c r="M36" s="185"/>
      <c r="N36" s="183">
        <f>N18-(N32+N34)</f>
        <v>0</v>
      </c>
      <c r="O36" s="185"/>
      <c r="P36" s="185"/>
      <c r="Q36" s="185"/>
      <c r="R36" s="183">
        <f>R18-(R32+R34)</f>
        <v>0</v>
      </c>
      <c r="S36" s="185"/>
      <c r="T36" s="185"/>
      <c r="U36" s="185"/>
      <c r="V36" s="183">
        <f>V18-(V32+V34)</f>
        <v>0</v>
      </c>
      <c r="X36" s="186"/>
    </row>
    <row r="37" spans="2:24" ht="13.5" thickTop="1" x14ac:dyDescent="0.2">
      <c r="B37" s="161"/>
      <c r="F37" s="269">
        <f>'[5]6. Taxes_PILs'!G31</f>
        <v>0</v>
      </c>
      <c r="G37" s="176"/>
      <c r="H37" s="171"/>
      <c r="I37" s="171"/>
      <c r="J37" s="269">
        <f>N37-F37</f>
        <v>0</v>
      </c>
      <c r="K37" s="176"/>
      <c r="L37" s="171"/>
      <c r="M37" s="171"/>
      <c r="N37" s="269">
        <f>'[5]6. Taxes_PILs'!K31</f>
        <v>0</v>
      </c>
      <c r="O37" s="171"/>
      <c r="P37" s="171"/>
      <c r="Q37" s="171"/>
      <c r="R37" s="269">
        <f>V37-N37</f>
        <v>0</v>
      </c>
      <c r="S37" s="171"/>
      <c r="T37" s="171"/>
      <c r="U37" s="171"/>
      <c r="V37" s="269">
        <f>IF('[5]6. Taxes_PILs'!O31=0,N37,'[5]6. Taxes_PILs'!O31)</f>
        <v>0</v>
      </c>
    </row>
    <row r="38" spans="2:24" x14ac:dyDescent="0.2">
      <c r="B38" s="161">
        <v>14</v>
      </c>
      <c r="D38" s="175" t="s">
        <v>142</v>
      </c>
      <c r="F38" s="270"/>
      <c r="G38" s="176"/>
      <c r="H38" s="171"/>
      <c r="I38" s="171"/>
      <c r="J38" s="270"/>
      <c r="K38" s="176"/>
      <c r="L38" s="171"/>
      <c r="M38" s="171"/>
      <c r="N38" s="270"/>
      <c r="O38" s="171"/>
      <c r="P38" s="171"/>
      <c r="Q38" s="171"/>
      <c r="R38" s="270"/>
      <c r="S38" s="171"/>
      <c r="T38" s="171"/>
      <c r="U38" s="171"/>
      <c r="V38" s="270"/>
    </row>
    <row r="39" spans="2:24" x14ac:dyDescent="0.2">
      <c r="B39" s="161"/>
      <c r="F39" s="267">
        <f>F36-F37</f>
        <v>2220700</v>
      </c>
      <c r="G39" s="176"/>
      <c r="H39" s="171"/>
      <c r="I39" s="171"/>
      <c r="J39" s="267">
        <f>J36-J37</f>
        <v>-2220700</v>
      </c>
      <c r="K39" s="176"/>
      <c r="L39" s="171"/>
      <c r="M39" s="171"/>
      <c r="N39" s="267">
        <f>N36-N37</f>
        <v>0</v>
      </c>
      <c r="O39" s="171"/>
      <c r="P39" s="171"/>
      <c r="Q39" s="171"/>
      <c r="R39" s="267">
        <f>R36-R37</f>
        <v>0</v>
      </c>
      <c r="S39" s="171"/>
      <c r="T39" s="171"/>
      <c r="U39" s="171"/>
      <c r="V39" s="267">
        <f>V36-V37</f>
        <v>0</v>
      </c>
    </row>
    <row r="40" spans="2:24" ht="13.5" thickBot="1" x14ac:dyDescent="0.25">
      <c r="B40" s="161">
        <v>15</v>
      </c>
      <c r="D40" s="187" t="s">
        <v>143</v>
      </c>
      <c r="F40" s="268"/>
      <c r="G40" s="176"/>
      <c r="H40" s="184"/>
      <c r="I40" s="184"/>
      <c r="J40" s="268"/>
      <c r="K40" s="176"/>
      <c r="L40" s="184"/>
      <c r="M40" s="184"/>
      <c r="N40" s="268"/>
      <c r="O40" s="184"/>
      <c r="P40" s="184"/>
      <c r="Q40" s="184"/>
      <c r="R40" s="268"/>
      <c r="S40" s="184"/>
      <c r="T40" s="184"/>
      <c r="U40" s="184"/>
      <c r="V40" s="268"/>
    </row>
    <row r="41" spans="2:24" ht="13.5" thickTop="1" x14ac:dyDescent="0.2"/>
    <row r="44" spans="2:24" x14ac:dyDescent="0.2">
      <c r="B44" s="272" t="s">
        <v>126</v>
      </c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2"/>
      <c r="R44" s="272"/>
      <c r="S44" s="272"/>
      <c r="T44" s="272"/>
      <c r="U44" s="272"/>
      <c r="V44" s="272"/>
    </row>
    <row r="45" spans="2:24" x14ac:dyDescent="0.2">
      <c r="D45" s="188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</row>
    <row r="46" spans="2:24" x14ac:dyDescent="0.2">
      <c r="B46" s="167" t="s">
        <v>110</v>
      </c>
      <c r="D46" s="189" t="s">
        <v>144</v>
      </c>
      <c r="E46" s="146"/>
      <c r="F46" s="190">
        <f>'Ex. 1 -RRWF-3. Data_Input_Sheet'!E28</f>
        <v>125000</v>
      </c>
      <c r="G46" s="190"/>
      <c r="H46" s="191"/>
      <c r="I46" s="192"/>
      <c r="J46" s="190" t="str">
        <f>'[5]3. Data_Input_Sheet'!I28</f>
        <v/>
      </c>
      <c r="K46" s="190"/>
      <c r="L46" s="191"/>
      <c r="M46" s="146"/>
      <c r="N46" s="190">
        <f>'[5]3. Data_Input_Sheet'!M28</f>
        <v>0</v>
      </c>
      <c r="O46" s="190"/>
      <c r="P46" s="191"/>
      <c r="Q46" s="146"/>
      <c r="R46" s="190" t="str">
        <f>'[5]3. Data_Input_Sheet'!Q28</f>
        <v/>
      </c>
      <c r="S46" s="190"/>
      <c r="T46" s="191"/>
      <c r="U46" s="146"/>
      <c r="V46" s="190">
        <f>IF(ISBLANK('[5]3. Data_Input_Sheet'!U28),N46,'[5]3. Data_Input_Sheet'!U28)</f>
        <v>0</v>
      </c>
    </row>
    <row r="47" spans="2:24" x14ac:dyDescent="0.2">
      <c r="D47" s="189" t="s">
        <v>145</v>
      </c>
      <c r="E47" s="146"/>
      <c r="F47" s="190">
        <f>'Ex. 1 -RRWF-3. Data_Input_Sheet'!E29</f>
        <v>12300</v>
      </c>
      <c r="G47" s="190"/>
      <c r="H47" s="191"/>
      <c r="I47" s="192"/>
      <c r="J47" s="190" t="str">
        <f>'[5]3. Data_Input_Sheet'!I29</f>
        <v/>
      </c>
      <c r="K47" s="190"/>
      <c r="L47" s="191"/>
      <c r="M47" s="146"/>
      <c r="N47" s="190">
        <f>'[5]3. Data_Input_Sheet'!M29</f>
        <v>0</v>
      </c>
      <c r="O47" s="190"/>
      <c r="P47" s="191"/>
      <c r="Q47" s="146"/>
      <c r="R47" s="190" t="str">
        <f>'[5]3. Data_Input_Sheet'!Q29</f>
        <v/>
      </c>
      <c r="S47" s="190"/>
      <c r="T47" s="191"/>
      <c r="U47" s="146"/>
      <c r="V47" s="190">
        <f>IF(ISBLANK('[5]3. Data_Input_Sheet'!U29),N47,'[5]3. Data_Input_Sheet'!U29)</f>
        <v>0</v>
      </c>
    </row>
    <row r="48" spans="2:24" x14ac:dyDescent="0.2">
      <c r="D48" s="189" t="s">
        <v>146</v>
      </c>
      <c r="E48" s="146"/>
      <c r="F48" s="190">
        <f>'Ex. 1 -RRWF-3. Data_Input_Sheet'!E30</f>
        <v>1703100</v>
      </c>
      <c r="G48" s="190"/>
      <c r="H48" s="191"/>
      <c r="I48" s="192"/>
      <c r="J48" s="190" t="str">
        <f>'[5]3. Data_Input_Sheet'!I30</f>
        <v/>
      </c>
      <c r="K48" s="190"/>
      <c r="L48" s="191"/>
      <c r="M48" s="146"/>
      <c r="N48" s="190">
        <f>'[5]3. Data_Input_Sheet'!M30</f>
        <v>0</v>
      </c>
      <c r="O48" s="190"/>
      <c r="P48" s="191"/>
      <c r="Q48" s="146"/>
      <c r="R48" s="190" t="str">
        <f>'[5]3. Data_Input_Sheet'!Q30</f>
        <v/>
      </c>
      <c r="S48" s="190"/>
      <c r="T48" s="191"/>
      <c r="U48" s="146"/>
      <c r="V48" s="190">
        <f>IF(ISBLANK('[5]3. Data_Input_Sheet'!U30),N48,'[5]3. Data_Input_Sheet'!U30)</f>
        <v>0</v>
      </c>
    </row>
    <row r="49" spans="2:22" x14ac:dyDescent="0.2">
      <c r="D49" s="189" t="s">
        <v>147</v>
      </c>
      <c r="E49" s="146"/>
      <c r="F49" s="200">
        <f>'Ex. 1 -RRWF-3. Data_Input_Sheet'!E31</f>
        <v>380300</v>
      </c>
      <c r="G49" s="190"/>
      <c r="H49" s="191"/>
      <c r="I49" s="192"/>
      <c r="J49" s="190" t="str">
        <f>'[5]3. Data_Input_Sheet'!I31</f>
        <v/>
      </c>
      <c r="K49" s="190"/>
      <c r="L49" s="191"/>
      <c r="M49" s="146"/>
      <c r="N49" s="190">
        <f>'[5]3. Data_Input_Sheet'!M31</f>
        <v>0</v>
      </c>
      <c r="O49" s="190"/>
      <c r="P49" s="191"/>
      <c r="Q49" s="146"/>
      <c r="R49" s="190" t="str">
        <f>'[5]3. Data_Input_Sheet'!Q31</f>
        <v/>
      </c>
      <c r="S49" s="190"/>
      <c r="T49" s="191"/>
      <c r="U49" s="146"/>
      <c r="V49" s="190">
        <f>IF(ISBLANK('[5]3. Data_Input_Sheet'!U31),N49,'[5]3. Data_Input_Sheet'!U31)</f>
        <v>0</v>
      </c>
    </row>
    <row r="50" spans="2:22" x14ac:dyDescent="0.2">
      <c r="D50" s="189"/>
      <c r="E50" s="146"/>
      <c r="F50" s="264">
        <f>SUM(F46:F49)</f>
        <v>2220700</v>
      </c>
      <c r="G50" s="193"/>
      <c r="H50" s="146"/>
      <c r="I50" s="146"/>
      <c r="J50" s="264">
        <f>SUM(J46:J49)</f>
        <v>0</v>
      </c>
      <c r="K50" s="146"/>
      <c r="L50" s="146"/>
      <c r="M50" s="146"/>
      <c r="N50" s="264">
        <f>SUM(N46:N49)</f>
        <v>0</v>
      </c>
      <c r="O50" s="146"/>
      <c r="P50" s="146"/>
      <c r="Q50" s="146"/>
      <c r="R50" s="264">
        <f>SUM(R46:R49)</f>
        <v>0</v>
      </c>
      <c r="S50" s="146"/>
      <c r="T50" s="146"/>
      <c r="U50" s="146"/>
      <c r="V50" s="264">
        <f>SUM(V46:V49)</f>
        <v>0</v>
      </c>
    </row>
    <row r="51" spans="2:22" ht="13.5" thickBot="1" x14ac:dyDescent="0.25">
      <c r="D51" s="194" t="s">
        <v>73</v>
      </c>
      <c r="E51" s="146"/>
      <c r="F51" s="265"/>
      <c r="G51" s="193"/>
      <c r="H51" s="146"/>
      <c r="I51" s="146"/>
      <c r="J51" s="265"/>
      <c r="K51" s="146"/>
      <c r="L51" s="146"/>
      <c r="M51" s="146"/>
      <c r="N51" s="265"/>
      <c r="O51" s="146"/>
      <c r="P51" s="146"/>
      <c r="Q51" s="146"/>
      <c r="R51" s="265"/>
      <c r="S51" s="146"/>
      <c r="T51" s="146"/>
      <c r="U51" s="146"/>
      <c r="V51" s="265"/>
    </row>
    <row r="52" spans="2:22" ht="13.5" thickTop="1" x14ac:dyDescent="0.2"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</row>
    <row r="53" spans="2:22" x14ac:dyDescent="0.2"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</row>
    <row r="54" spans="2:22" x14ac:dyDescent="0.2">
      <c r="B54" s="161"/>
      <c r="D54" s="263"/>
      <c r="E54" s="263"/>
      <c r="F54" s="263"/>
      <c r="G54" s="263"/>
      <c r="H54" s="263"/>
      <c r="I54" s="263"/>
      <c r="J54" s="263"/>
      <c r="K54" s="263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</row>
    <row r="55" spans="2:22" x14ac:dyDescent="0.2">
      <c r="B55" s="161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</row>
    <row r="56" spans="2:22" x14ac:dyDescent="0.2">
      <c r="B56" s="161"/>
      <c r="D56" s="266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</row>
    <row r="57" spans="2:22" x14ac:dyDescent="0.2">
      <c r="B57" s="161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</row>
    <row r="58" spans="2:22" x14ac:dyDescent="0.2">
      <c r="B58" s="161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</row>
    <row r="59" spans="2:22" x14ac:dyDescent="0.2">
      <c r="B59" s="161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</row>
  </sheetData>
  <mergeCells count="37">
    <mergeCell ref="B44:V44"/>
    <mergeCell ref="R18:R19"/>
    <mergeCell ref="R37:R38"/>
    <mergeCell ref="V18:V19"/>
    <mergeCell ref="C1:L1"/>
    <mergeCell ref="C2:V2"/>
    <mergeCell ref="C3:H3"/>
    <mergeCell ref="C4:H4"/>
    <mergeCell ref="F8:V8"/>
    <mergeCell ref="F18:F19"/>
    <mergeCell ref="J18:J19"/>
    <mergeCell ref="N18:N19"/>
    <mergeCell ref="F39:F40"/>
    <mergeCell ref="J39:J40"/>
    <mergeCell ref="N39:N40"/>
    <mergeCell ref="R39:R40"/>
    <mergeCell ref="V39:V40"/>
    <mergeCell ref="V37:V38"/>
    <mergeCell ref="F27:F28"/>
    <mergeCell ref="J27:J28"/>
    <mergeCell ref="N27:N28"/>
    <mergeCell ref="R27:R28"/>
    <mergeCell ref="V27:V28"/>
    <mergeCell ref="F37:F38"/>
    <mergeCell ref="J37:J38"/>
    <mergeCell ref="N37:N38"/>
    <mergeCell ref="D57:V57"/>
    <mergeCell ref="D58:V58"/>
    <mergeCell ref="D59:V59"/>
    <mergeCell ref="R50:R51"/>
    <mergeCell ref="V50:V51"/>
    <mergeCell ref="D55:V55"/>
    <mergeCell ref="D56:V56"/>
    <mergeCell ref="D54:V54"/>
    <mergeCell ref="F50:F51"/>
    <mergeCell ref="J50:J51"/>
    <mergeCell ref="N50:N51"/>
  </mergeCells>
  <phoneticPr fontId="4" type="noConversion"/>
  <conditionalFormatting sqref="J13">
    <cfRule type="cellIs" dxfId="7" priority="1" stopIfTrue="1" operator="equal">
      <formula>""</formula>
    </cfRule>
  </conditionalFormatting>
  <conditionalFormatting sqref="N13 R13">
    <cfRule type="cellIs" dxfId="6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  <headerFooter>
    <oddHeader>&amp;C&amp;"Arial,Bold"Note:  The figures presented in this worksheet are fictitious and are intended for presentation purposes only.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I68"/>
  <sheetViews>
    <sheetView showGridLines="0" view="pageLayout" zoomScaleNormal="115" workbookViewId="0">
      <selection activeCell="D4" sqref="D4"/>
    </sheetView>
  </sheetViews>
  <sheetFormatPr defaultRowHeight="12.75" x14ac:dyDescent="0.2"/>
  <cols>
    <col min="1" max="1" width="11.28515625" customWidth="1"/>
    <col min="2" max="2" width="44.42578125" customWidth="1"/>
    <col min="3" max="9" width="13.7109375" customWidth="1"/>
  </cols>
  <sheetData>
    <row r="1" spans="1:9" x14ac:dyDescent="0.2">
      <c r="G1" s="1"/>
      <c r="H1" s="2" t="s">
        <v>0</v>
      </c>
      <c r="I1" s="3">
        <f>'[3]LDC Info'!$E$18</f>
        <v>0</v>
      </c>
    </row>
    <row r="2" spans="1:9" x14ac:dyDescent="0.2">
      <c r="G2" s="1"/>
      <c r="H2" s="2" t="s">
        <v>1</v>
      </c>
      <c r="I2" s="4"/>
    </row>
    <row r="3" spans="1:9" x14ac:dyDescent="0.2">
      <c r="G3" s="1"/>
      <c r="H3" s="2" t="s">
        <v>2</v>
      </c>
      <c r="I3" s="4"/>
    </row>
    <row r="4" spans="1:9" x14ac:dyDescent="0.2">
      <c r="G4" s="1"/>
      <c r="H4" s="2" t="s">
        <v>3</v>
      </c>
      <c r="I4" s="4"/>
    </row>
    <row r="5" spans="1:9" x14ac:dyDescent="0.2">
      <c r="G5" s="1"/>
      <c r="H5" s="2" t="s">
        <v>4</v>
      </c>
      <c r="I5" s="5"/>
    </row>
    <row r="6" spans="1:9" x14ac:dyDescent="0.2">
      <c r="G6" s="1"/>
      <c r="H6" s="2"/>
      <c r="I6" s="3"/>
    </row>
    <row r="7" spans="1:9" x14ac:dyDescent="0.2">
      <c r="G7" s="1"/>
      <c r="H7" s="2" t="s">
        <v>5</v>
      </c>
      <c r="I7" s="5"/>
    </row>
    <row r="8" spans="1:9" x14ac:dyDescent="0.2">
      <c r="H8" s="6"/>
    </row>
    <row r="9" spans="1:9" ht="18" x14ac:dyDescent="0.25">
      <c r="A9" s="234" t="s">
        <v>150</v>
      </c>
      <c r="B9" s="234"/>
      <c r="C9" s="234"/>
      <c r="D9" s="234"/>
      <c r="E9" s="234"/>
      <c r="F9" s="234"/>
      <c r="G9" s="234"/>
      <c r="H9" s="234"/>
      <c r="I9" s="234"/>
    </row>
    <row r="10" spans="1:9" ht="18" x14ac:dyDescent="0.25">
      <c r="A10" s="234" t="s">
        <v>6</v>
      </c>
      <c r="B10" s="234"/>
      <c r="C10" s="234"/>
      <c r="D10" s="234"/>
      <c r="E10" s="234"/>
      <c r="F10" s="234"/>
      <c r="G10" s="234"/>
      <c r="H10" s="234"/>
      <c r="I10" s="234"/>
    </row>
    <row r="11" spans="1:9" ht="13.5" thickBot="1" x14ac:dyDescent="0.25"/>
    <row r="12" spans="1:9" x14ac:dyDescent="0.2">
      <c r="A12" s="7" t="s">
        <v>7</v>
      </c>
      <c r="B12" s="8" t="s">
        <v>8</v>
      </c>
      <c r="C12" s="9" t="str">
        <f>G13-3 &amp; " Actual"</f>
        <v>2009 Actual</v>
      </c>
      <c r="D12" s="9" t="str">
        <f>G13-2 &amp; " Actual"</f>
        <v>2010 Actual</v>
      </c>
      <c r="E12" s="9" t="str">
        <f>G13-1 &amp; " Actual"&amp; CHAR(178)</f>
        <v>2011 Actual²</v>
      </c>
      <c r="F12" s="9" t="str">
        <f>G13-1 &amp; " Actual"&amp; CHAR(178)</f>
        <v>2011 Actual²</v>
      </c>
      <c r="G12" s="10" t="str">
        <f>"Bridge Year" &amp; CHAR(179)</f>
        <v>Bridge Year³</v>
      </c>
      <c r="H12" s="10" t="str">
        <f>"Bridge Year" &amp; CHAR(179)</f>
        <v>Bridge Year³</v>
      </c>
      <c r="I12" s="11" t="s">
        <v>9</v>
      </c>
    </row>
    <row r="13" spans="1:9" x14ac:dyDescent="0.2">
      <c r="A13" s="12"/>
      <c r="B13" s="13"/>
      <c r="C13" s="14"/>
      <c r="D13" s="14"/>
      <c r="E13" s="14"/>
      <c r="F13" s="15"/>
      <c r="G13" s="15">
        <f>'[3]LDC Info'!E26</f>
        <v>2012</v>
      </c>
      <c r="H13" s="15">
        <f>'[3]LDC Info'!E26</f>
        <v>2012</v>
      </c>
      <c r="I13" s="16">
        <f>'[3]LDC Info'!E28</f>
        <v>2013</v>
      </c>
    </row>
    <row r="14" spans="1:9" x14ac:dyDescent="0.2">
      <c r="A14" s="12"/>
      <c r="B14" s="17" t="s">
        <v>10</v>
      </c>
      <c r="C14" s="18"/>
      <c r="D14" s="18"/>
      <c r="E14" s="18"/>
      <c r="F14" s="18"/>
      <c r="G14" s="18" t="s">
        <v>11</v>
      </c>
      <c r="H14" s="19" t="s">
        <v>12</v>
      </c>
      <c r="I14" s="20" t="s">
        <v>12</v>
      </c>
    </row>
    <row r="15" spans="1:9" x14ac:dyDescent="0.2">
      <c r="A15" s="51">
        <v>4235</v>
      </c>
      <c r="B15" s="52" t="s">
        <v>13</v>
      </c>
      <c r="C15" s="21"/>
      <c r="D15" s="21"/>
      <c r="E15" s="21"/>
      <c r="F15" s="21"/>
      <c r="G15" s="21"/>
      <c r="H15" s="22"/>
      <c r="I15" s="23">
        <v>125000</v>
      </c>
    </row>
    <row r="16" spans="1:9" x14ac:dyDescent="0.2">
      <c r="A16" s="51">
        <v>4225</v>
      </c>
      <c r="B16" s="52" t="s">
        <v>14</v>
      </c>
      <c r="C16" s="21"/>
      <c r="D16" s="21"/>
      <c r="E16" s="21"/>
      <c r="F16" s="21"/>
      <c r="G16" s="21"/>
      <c r="H16" s="22"/>
      <c r="I16" s="23">
        <v>12300</v>
      </c>
    </row>
    <row r="17" spans="1:9" x14ac:dyDescent="0.2">
      <c r="A17" s="51">
        <v>4080</v>
      </c>
      <c r="B17" s="52" t="s">
        <v>41</v>
      </c>
      <c r="C17" s="21"/>
      <c r="D17" s="21"/>
      <c r="E17" s="21"/>
      <c r="F17" s="21"/>
      <c r="G17" s="21"/>
      <c r="H17" s="22"/>
      <c r="I17" s="23">
        <v>850000</v>
      </c>
    </row>
    <row r="18" spans="1:9" x14ac:dyDescent="0.2">
      <c r="A18" s="51">
        <v>4082</v>
      </c>
      <c r="B18" s="52" t="s">
        <v>15</v>
      </c>
      <c r="C18" s="21"/>
      <c r="D18" s="21"/>
      <c r="E18" s="21"/>
      <c r="F18" s="21"/>
      <c r="G18" s="21"/>
      <c r="H18" s="22"/>
      <c r="I18" s="23">
        <v>62000</v>
      </c>
    </row>
    <row r="19" spans="1:9" x14ac:dyDescent="0.2">
      <c r="A19" s="24">
        <v>4084</v>
      </c>
      <c r="B19" s="50" t="s">
        <v>42</v>
      </c>
      <c r="C19" s="21"/>
      <c r="D19" s="21"/>
      <c r="E19" s="21"/>
      <c r="F19" s="21"/>
      <c r="G19" s="21"/>
      <c r="H19" s="22"/>
      <c r="I19" s="23">
        <v>114500</v>
      </c>
    </row>
    <row r="20" spans="1:9" x14ac:dyDescent="0.2">
      <c r="A20" s="24">
        <v>4210</v>
      </c>
      <c r="B20" s="50" t="s">
        <v>43</v>
      </c>
      <c r="C20" s="21"/>
      <c r="D20" s="21"/>
      <c r="E20" s="21"/>
      <c r="F20" s="21"/>
      <c r="G20" s="21"/>
      <c r="H20" s="22"/>
      <c r="I20" s="23">
        <v>676600</v>
      </c>
    </row>
    <row r="21" spans="1:9" x14ac:dyDescent="0.2">
      <c r="A21" s="24">
        <v>4325</v>
      </c>
      <c r="B21" s="50" t="s">
        <v>44</v>
      </c>
      <c r="C21" s="21"/>
      <c r="D21" s="21"/>
      <c r="E21" s="21"/>
      <c r="F21" s="21"/>
      <c r="G21" s="21"/>
      <c r="H21" s="22"/>
      <c r="I21" s="23">
        <v>123000</v>
      </c>
    </row>
    <row r="22" spans="1:9" x14ac:dyDescent="0.2">
      <c r="A22" s="24">
        <v>4330</v>
      </c>
      <c r="B22" s="50" t="s">
        <v>45</v>
      </c>
      <c r="C22" s="21"/>
      <c r="D22" s="21"/>
      <c r="E22" s="21"/>
      <c r="F22" s="21"/>
      <c r="G22" s="21"/>
      <c r="H22" s="22"/>
      <c r="I22" s="23">
        <v>7000</v>
      </c>
    </row>
    <row r="23" spans="1:9" x14ac:dyDescent="0.2">
      <c r="A23" s="24">
        <v>4355</v>
      </c>
      <c r="B23" s="50" t="s">
        <v>46</v>
      </c>
      <c r="C23" s="21"/>
      <c r="D23" s="21"/>
      <c r="E23" s="21"/>
      <c r="F23" s="21"/>
      <c r="G23" s="21"/>
      <c r="H23" s="22"/>
      <c r="I23" s="23">
        <v>4500</v>
      </c>
    </row>
    <row r="24" spans="1:9" x14ac:dyDescent="0.2">
      <c r="A24" s="24">
        <v>4375</v>
      </c>
      <c r="B24" s="50" t="s">
        <v>47</v>
      </c>
      <c r="C24" s="21"/>
      <c r="D24" s="21"/>
      <c r="E24" s="21"/>
      <c r="F24" s="21"/>
      <c r="G24" s="21"/>
      <c r="H24" s="22"/>
      <c r="I24" s="23">
        <v>167000</v>
      </c>
    </row>
    <row r="25" spans="1:9" x14ac:dyDescent="0.2">
      <c r="A25" s="24">
        <v>4380</v>
      </c>
      <c r="B25" s="50" t="s">
        <v>48</v>
      </c>
      <c r="C25" s="21"/>
      <c r="D25" s="21"/>
      <c r="E25" s="21"/>
      <c r="F25" s="21"/>
      <c r="G25" s="21"/>
      <c r="H25" s="22"/>
      <c r="I25" s="23">
        <v>19800</v>
      </c>
    </row>
    <row r="26" spans="1:9" x14ac:dyDescent="0.2">
      <c r="A26" s="24">
        <v>4385</v>
      </c>
      <c r="B26" s="50" t="s">
        <v>48</v>
      </c>
      <c r="C26" s="21"/>
      <c r="D26" s="21"/>
      <c r="E26" s="21"/>
      <c r="F26" s="21"/>
      <c r="G26" s="21"/>
      <c r="H26" s="22"/>
      <c r="I26" s="23">
        <v>17500</v>
      </c>
    </row>
    <row r="27" spans="1:9" x14ac:dyDescent="0.2">
      <c r="A27" s="24">
        <v>4405</v>
      </c>
      <c r="B27" s="50" t="s">
        <v>49</v>
      </c>
      <c r="C27" s="21"/>
      <c r="D27" s="21"/>
      <c r="E27" s="21"/>
      <c r="F27" s="21"/>
      <c r="G27" s="21"/>
      <c r="H27" s="22"/>
      <c r="I27" s="23">
        <f>I62</f>
        <v>43500</v>
      </c>
    </row>
    <row r="28" spans="1:9" x14ac:dyDescent="0.2">
      <c r="A28" s="24"/>
      <c r="B28" s="50"/>
      <c r="C28" s="21"/>
      <c r="D28" s="21"/>
      <c r="E28" s="21"/>
      <c r="F28" s="21"/>
      <c r="G28" s="21"/>
      <c r="H28" s="22"/>
      <c r="I28" s="23"/>
    </row>
    <row r="29" spans="1:9" s="206" customFormat="1" x14ac:dyDescent="0.2">
      <c r="A29" s="205"/>
      <c r="B29" s="195" t="s">
        <v>151</v>
      </c>
      <c r="C29" s="196"/>
      <c r="D29" s="196"/>
      <c r="E29" s="196"/>
      <c r="F29" s="196"/>
      <c r="G29" s="196"/>
      <c r="H29" s="197"/>
      <c r="I29" s="198">
        <v>6300</v>
      </c>
    </row>
    <row r="30" spans="1:9" s="208" customFormat="1" x14ac:dyDescent="0.2">
      <c r="A30" s="207"/>
      <c r="B30" s="195" t="s">
        <v>152</v>
      </c>
      <c r="C30" s="196"/>
      <c r="D30" s="196"/>
      <c r="E30" s="196"/>
      <c r="F30" s="196"/>
      <c r="G30" s="196"/>
      <c r="H30" s="197"/>
      <c r="I30" s="198">
        <v>-8900</v>
      </c>
    </row>
    <row r="31" spans="1:9" ht="7.5" customHeight="1" x14ac:dyDescent="0.2">
      <c r="A31" s="235"/>
      <c r="B31" s="236"/>
      <c r="C31" s="236"/>
      <c r="D31" s="236"/>
      <c r="E31" s="236"/>
      <c r="F31" s="236"/>
      <c r="G31" s="236"/>
      <c r="H31" s="237"/>
      <c r="I31" s="238"/>
    </row>
    <row r="32" spans="1:9" x14ac:dyDescent="0.2">
      <c r="A32" s="239" t="s">
        <v>13</v>
      </c>
      <c r="B32" s="240"/>
      <c r="C32" s="26">
        <f t="shared" ref="C32:I33" si="0">C15</f>
        <v>0</v>
      </c>
      <c r="D32" s="26">
        <f t="shared" si="0"/>
        <v>0</v>
      </c>
      <c r="E32" s="26">
        <f t="shared" si="0"/>
        <v>0</v>
      </c>
      <c r="F32" s="26">
        <f t="shared" si="0"/>
        <v>0</v>
      </c>
      <c r="G32" s="26">
        <f t="shared" si="0"/>
        <v>0</v>
      </c>
      <c r="H32" s="26">
        <f t="shared" si="0"/>
        <v>0</v>
      </c>
      <c r="I32" s="26">
        <f t="shared" si="0"/>
        <v>125000</v>
      </c>
    </row>
    <row r="33" spans="1:9" x14ac:dyDescent="0.2">
      <c r="A33" s="239" t="s">
        <v>14</v>
      </c>
      <c r="B33" s="240"/>
      <c r="C33" s="27">
        <f t="shared" si="0"/>
        <v>0</v>
      </c>
      <c r="D33" s="27">
        <f t="shared" si="0"/>
        <v>0</v>
      </c>
      <c r="E33" s="27">
        <f t="shared" si="0"/>
        <v>0</v>
      </c>
      <c r="F33" s="27">
        <f t="shared" si="0"/>
        <v>0</v>
      </c>
      <c r="G33" s="27">
        <f t="shared" si="0"/>
        <v>0</v>
      </c>
      <c r="H33" s="27">
        <f t="shared" si="0"/>
        <v>0</v>
      </c>
      <c r="I33" s="28">
        <f t="shared" si="0"/>
        <v>12300</v>
      </c>
    </row>
    <row r="34" spans="1:9" x14ac:dyDescent="0.2">
      <c r="A34" s="239" t="s">
        <v>16</v>
      </c>
      <c r="B34" s="240"/>
      <c r="C34" s="29"/>
      <c r="D34" s="29"/>
      <c r="E34" s="29"/>
      <c r="F34" s="29"/>
      <c r="G34" s="29"/>
      <c r="H34" s="29"/>
      <c r="I34" s="53">
        <f>SUM(I17,I18,I19,I20)</f>
        <v>1703100</v>
      </c>
    </row>
    <row r="35" spans="1:9" ht="13.5" thickBot="1" x14ac:dyDescent="0.25">
      <c r="A35" s="230" t="s">
        <v>17</v>
      </c>
      <c r="B35" s="231"/>
      <c r="C35" s="199"/>
      <c r="D35" s="199"/>
      <c r="E35" s="199"/>
      <c r="F35" s="199"/>
      <c r="G35" s="199"/>
      <c r="H35" s="199"/>
      <c r="I35" s="201">
        <f>SUM(I21:I27)+I29+I30</f>
        <v>379700</v>
      </c>
    </row>
    <row r="36" spans="1:9" ht="14.25" thickTop="1" thickBot="1" x14ac:dyDescent="0.25">
      <c r="A36" s="232" t="s">
        <v>18</v>
      </c>
      <c r="B36" s="233"/>
      <c r="C36" s="30">
        <f t="shared" ref="C36:H36" si="1">SUM(C32:C35)</f>
        <v>0</v>
      </c>
      <c r="D36" s="30">
        <f t="shared" si="1"/>
        <v>0</v>
      </c>
      <c r="E36" s="30">
        <f t="shared" si="1"/>
        <v>0</v>
      </c>
      <c r="F36" s="30">
        <f t="shared" si="1"/>
        <v>0</v>
      </c>
      <c r="G36" s="30">
        <f t="shared" si="1"/>
        <v>0</v>
      </c>
      <c r="H36" s="30">
        <f t="shared" si="1"/>
        <v>0</v>
      </c>
      <c r="I36" s="31">
        <f>SUM(I32:I35)</f>
        <v>2220100</v>
      </c>
    </row>
    <row r="38" spans="1:9" x14ac:dyDescent="0.2">
      <c r="A38" s="32" t="s">
        <v>19</v>
      </c>
      <c r="B38" s="1"/>
      <c r="C38" s="32" t="s">
        <v>20</v>
      </c>
    </row>
    <row r="39" spans="1:9" x14ac:dyDescent="0.2">
      <c r="A39" s="227" t="s">
        <v>21</v>
      </c>
      <c r="B39" s="227"/>
      <c r="C39" s="6">
        <v>4235</v>
      </c>
    </row>
    <row r="40" spans="1:9" x14ac:dyDescent="0.2">
      <c r="A40" s="227" t="s">
        <v>22</v>
      </c>
      <c r="B40" s="227"/>
      <c r="C40" s="6">
        <v>4225</v>
      </c>
    </row>
    <row r="41" spans="1:9" x14ac:dyDescent="0.2">
      <c r="A41" s="227" t="s">
        <v>23</v>
      </c>
      <c r="B41" s="227"/>
      <c r="C41" s="227" t="s">
        <v>24</v>
      </c>
      <c r="D41" s="227"/>
      <c r="E41" s="227"/>
      <c r="F41" s="227"/>
      <c r="G41" s="227"/>
      <c r="H41" s="227"/>
      <c r="I41" s="227"/>
    </row>
    <row r="42" spans="1:9" x14ac:dyDescent="0.2">
      <c r="A42" s="227" t="s">
        <v>25</v>
      </c>
      <c r="B42" s="227"/>
      <c r="C42" s="228" t="s">
        <v>26</v>
      </c>
      <c r="D42" s="228"/>
      <c r="E42" s="228"/>
      <c r="F42" s="228"/>
      <c r="G42" s="228"/>
      <c r="H42" s="228"/>
      <c r="I42" s="228"/>
    </row>
    <row r="43" spans="1:9" x14ac:dyDescent="0.2">
      <c r="C43" s="228"/>
      <c r="D43" s="228"/>
      <c r="E43" s="228"/>
      <c r="F43" s="228"/>
      <c r="G43" s="228"/>
      <c r="H43" s="228"/>
      <c r="I43" s="228"/>
    </row>
    <row r="45" spans="1:9" x14ac:dyDescent="0.2">
      <c r="A45" s="1" t="s">
        <v>27</v>
      </c>
      <c r="B45" s="33"/>
      <c r="C45" s="34"/>
      <c r="D45" s="34"/>
      <c r="E45" s="34"/>
      <c r="F45" s="34"/>
      <c r="G45" s="34"/>
      <c r="H45" s="34"/>
      <c r="I45" s="34"/>
    </row>
    <row r="46" spans="1:9" x14ac:dyDescent="0.2">
      <c r="A46" s="229" t="s">
        <v>28</v>
      </c>
      <c r="B46" s="229"/>
      <c r="C46" s="229"/>
      <c r="D46" s="229"/>
      <c r="E46" s="229"/>
      <c r="F46" s="229"/>
      <c r="G46" s="229"/>
      <c r="H46" s="229"/>
      <c r="I46" s="229"/>
    </row>
    <row r="47" spans="1:9" x14ac:dyDescent="0.2">
      <c r="A47" s="229"/>
      <c r="B47" s="229"/>
      <c r="C47" s="229"/>
      <c r="D47" s="229"/>
      <c r="E47" s="229"/>
      <c r="F47" s="229"/>
      <c r="G47" s="229"/>
      <c r="H47" s="229"/>
      <c r="I47" s="229"/>
    </row>
    <row r="48" spans="1:9" x14ac:dyDescent="0.2">
      <c r="A48" s="1"/>
      <c r="B48" s="33"/>
      <c r="C48" s="33"/>
      <c r="D48" s="33"/>
      <c r="E48" s="33"/>
      <c r="F48" s="33"/>
      <c r="G48" s="33"/>
      <c r="H48" s="33"/>
      <c r="I48" s="33"/>
    </row>
    <row r="49" spans="1:9" ht="12.75" customHeight="1" x14ac:dyDescent="0.2">
      <c r="A49" s="1" t="s">
        <v>29</v>
      </c>
      <c r="B49" s="33"/>
      <c r="C49" s="33"/>
      <c r="D49" s="33"/>
      <c r="E49" s="33"/>
      <c r="F49" s="33"/>
      <c r="G49" s="33"/>
      <c r="H49" s="33"/>
      <c r="I49" s="33"/>
    </row>
    <row r="50" spans="1:9" x14ac:dyDescent="0.2">
      <c r="A50" s="33"/>
      <c r="B50" s="33"/>
      <c r="C50" s="33"/>
      <c r="D50" s="33"/>
      <c r="E50" s="33"/>
      <c r="F50" s="33"/>
      <c r="G50" s="33"/>
      <c r="H50" s="33"/>
      <c r="I50" s="33"/>
    </row>
    <row r="51" spans="1:9" x14ac:dyDescent="0.2">
      <c r="A51" s="210" t="s">
        <v>30</v>
      </c>
      <c r="B51" s="210"/>
      <c r="C51" s="210"/>
      <c r="D51" s="210"/>
      <c r="E51" s="210"/>
      <c r="F51" s="210"/>
      <c r="G51" s="210"/>
      <c r="H51" s="210"/>
      <c r="I51" s="210"/>
    </row>
    <row r="52" spans="1:9" x14ac:dyDescent="0.2">
      <c r="A52" s="210"/>
      <c r="B52" s="210"/>
      <c r="C52" s="210"/>
      <c r="D52" s="210"/>
      <c r="E52" s="210"/>
      <c r="F52" s="210"/>
      <c r="G52" s="210"/>
      <c r="H52" s="210"/>
      <c r="I52" s="210"/>
    </row>
    <row r="54" spans="1:9" ht="13.5" thickBot="1" x14ac:dyDescent="0.25">
      <c r="A54" s="1" t="s">
        <v>31</v>
      </c>
    </row>
    <row r="55" spans="1:9" x14ac:dyDescent="0.2">
      <c r="A55" s="35"/>
      <c r="B55" s="36"/>
      <c r="C55" s="9" t="str">
        <f>C12</f>
        <v>2009 Actual</v>
      </c>
      <c r="D55" s="9" t="str">
        <f>D12</f>
        <v>2010 Actual</v>
      </c>
      <c r="E55" s="9" t="str">
        <f>E12</f>
        <v>2011 Actual²</v>
      </c>
      <c r="F55" s="9" t="str">
        <f>F12</f>
        <v>2011 Actual²</v>
      </c>
      <c r="G55" s="9" t="s">
        <v>32</v>
      </c>
      <c r="H55" s="9" t="s">
        <v>32</v>
      </c>
      <c r="I55" s="37" t="s">
        <v>9</v>
      </c>
    </row>
    <row r="56" spans="1:9" x14ac:dyDescent="0.2">
      <c r="A56" s="211" t="s">
        <v>10</v>
      </c>
      <c r="B56" s="212"/>
      <c r="C56" s="38" t="str">
        <f>IF(ISBLANK(C14), "", C14)</f>
        <v/>
      </c>
      <c r="D56" s="38" t="str">
        <f>IF(ISBLANK(D14), "", D14)</f>
        <v/>
      </c>
      <c r="E56" s="38" t="str">
        <f>IF(ISBLANK(E14), "", E14)</f>
        <v/>
      </c>
      <c r="F56" s="38"/>
      <c r="G56" s="38" t="str">
        <f>IF(ISBLANK(G14), "", G14)</f>
        <v>CGAAP</v>
      </c>
      <c r="H56" s="38" t="str">
        <f>IF(ISBLANK(H14), "", H14)</f>
        <v>MIFRS</v>
      </c>
      <c r="I56" s="39" t="str">
        <f>IF(ISBLANK(I14), "", I14)</f>
        <v>MIFRS</v>
      </c>
    </row>
    <row r="57" spans="1:9" x14ac:dyDescent="0.2">
      <c r="A57" s="225" t="s">
        <v>33</v>
      </c>
      <c r="B57" s="226"/>
      <c r="C57" s="21"/>
      <c r="D57" s="21"/>
      <c r="E57" s="21"/>
      <c r="F57" s="21"/>
      <c r="G57" s="21"/>
      <c r="H57" s="21"/>
      <c r="I57" s="23">
        <v>11300</v>
      </c>
    </row>
    <row r="58" spans="1:9" x14ac:dyDescent="0.2">
      <c r="A58" s="215" t="s">
        <v>34</v>
      </c>
      <c r="B58" s="216"/>
      <c r="C58" s="21"/>
      <c r="D58" s="21"/>
      <c r="E58" s="21"/>
      <c r="F58" s="21"/>
      <c r="G58" s="21"/>
      <c r="H58" s="40"/>
      <c r="I58" s="23">
        <v>14200</v>
      </c>
    </row>
    <row r="59" spans="1:9" x14ac:dyDescent="0.2">
      <c r="A59" s="217" t="s">
        <v>35</v>
      </c>
      <c r="B59" s="218"/>
      <c r="C59" s="41"/>
      <c r="D59" s="41"/>
      <c r="E59" s="41"/>
      <c r="F59" s="41"/>
      <c r="G59" s="41"/>
      <c r="H59" s="42"/>
      <c r="I59" s="43">
        <v>18000</v>
      </c>
    </row>
    <row r="60" spans="1:9" ht="14.25" x14ac:dyDescent="0.2">
      <c r="A60" s="219" t="s">
        <v>36</v>
      </c>
      <c r="B60" s="220"/>
      <c r="C60" s="21"/>
      <c r="D60" s="21"/>
      <c r="E60" s="21"/>
      <c r="F60" s="21"/>
      <c r="G60" s="21"/>
      <c r="H60" s="40"/>
      <c r="I60" s="23"/>
    </row>
    <row r="61" spans="1:9" ht="13.5" thickBot="1" x14ac:dyDescent="0.25">
      <c r="A61" s="221"/>
      <c r="B61" s="222"/>
      <c r="C61" s="44"/>
      <c r="D61" s="44"/>
      <c r="E61" s="44"/>
      <c r="F61" s="44"/>
      <c r="G61" s="44"/>
      <c r="H61" s="45"/>
      <c r="I61" s="46"/>
    </row>
    <row r="62" spans="1:9" ht="14.25" thickTop="1" thickBot="1" x14ac:dyDescent="0.25">
      <c r="A62" s="223" t="s">
        <v>18</v>
      </c>
      <c r="B62" s="224"/>
      <c r="C62" s="30">
        <f t="shared" ref="C62:I62" si="2">SUM(C57:C61)</f>
        <v>0</v>
      </c>
      <c r="D62" s="30">
        <f t="shared" si="2"/>
        <v>0</v>
      </c>
      <c r="E62" s="30">
        <f t="shared" si="2"/>
        <v>0</v>
      </c>
      <c r="F62" s="30">
        <f t="shared" si="2"/>
        <v>0</v>
      </c>
      <c r="G62" s="30">
        <f t="shared" si="2"/>
        <v>0</v>
      </c>
      <c r="H62" s="30">
        <f t="shared" si="2"/>
        <v>0</v>
      </c>
      <c r="I62" s="47">
        <f t="shared" si="2"/>
        <v>43500</v>
      </c>
    </row>
    <row r="65" spans="1:9" x14ac:dyDescent="0.2">
      <c r="A65" s="48" t="s">
        <v>37</v>
      </c>
    </row>
    <row r="66" spans="1:9" x14ac:dyDescent="0.2">
      <c r="A66" s="49">
        <v>1</v>
      </c>
      <c r="B66" t="s">
        <v>38</v>
      </c>
    </row>
    <row r="67" spans="1:9" ht="30.75" customHeight="1" x14ac:dyDescent="0.2">
      <c r="A67" s="49">
        <v>2</v>
      </c>
      <c r="B67" s="213" t="s">
        <v>39</v>
      </c>
      <c r="C67" s="214"/>
      <c r="D67" s="214"/>
      <c r="E67" s="214"/>
      <c r="F67" s="214"/>
      <c r="G67" s="214"/>
      <c r="H67" s="214"/>
      <c r="I67" s="214"/>
    </row>
    <row r="68" spans="1:9" ht="30.75" customHeight="1" x14ac:dyDescent="0.2">
      <c r="A68" s="49">
        <v>3</v>
      </c>
      <c r="B68" s="213" t="s">
        <v>40</v>
      </c>
      <c r="C68" s="214"/>
      <c r="D68" s="214"/>
      <c r="E68" s="214"/>
      <c r="F68" s="214"/>
      <c r="G68" s="214"/>
      <c r="H68" s="214"/>
      <c r="I68" s="214"/>
    </row>
  </sheetData>
  <mergeCells count="25">
    <mergeCell ref="A35:B35"/>
    <mergeCell ref="A36:B36"/>
    <mergeCell ref="A39:B39"/>
    <mergeCell ref="A9:I9"/>
    <mergeCell ref="A10:I10"/>
    <mergeCell ref="A31:I31"/>
    <mergeCell ref="A32:B32"/>
    <mergeCell ref="A33:B33"/>
    <mergeCell ref="A34:B34"/>
    <mergeCell ref="A40:B40"/>
    <mergeCell ref="A41:B41"/>
    <mergeCell ref="C42:I43"/>
    <mergeCell ref="A46:I47"/>
    <mergeCell ref="A42:B42"/>
    <mergeCell ref="C41:I41"/>
    <mergeCell ref="A51:I52"/>
    <mergeCell ref="A56:B56"/>
    <mergeCell ref="B68:I68"/>
    <mergeCell ref="A58:B58"/>
    <mergeCell ref="A59:B59"/>
    <mergeCell ref="A60:B60"/>
    <mergeCell ref="A61:B61"/>
    <mergeCell ref="A62:B62"/>
    <mergeCell ref="B67:I67"/>
    <mergeCell ref="A57:B57"/>
  </mergeCells>
  <phoneticPr fontId="4" type="noConversion"/>
  <dataValidations count="1">
    <dataValidation type="list" allowBlank="1" showInputMessage="1" showErrorMessage="1" sqref="C14:I14">
      <formula1>"CGAAP, MIFRS, USGAAP, ASPE"</formula1>
    </dataValidation>
  </dataValidations>
  <pageMargins left="0.75" right="0.75" top="1" bottom="1" header="0.5" footer="0.5"/>
  <pageSetup scale="60" orientation="portrait" r:id="rId1"/>
  <headerFooter alignWithMargins="0">
    <oddHeader>&amp;C&amp;"Arial,Bold"Note:  The figures presented in this worksheet are fictitious and are intended for presentation purposes only.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A1:AC90"/>
  <sheetViews>
    <sheetView showGridLines="0" view="pageLayout" zoomScaleNormal="100" zoomScaleSheetLayoutView="100" workbookViewId="0">
      <selection activeCell="U6" sqref="U6"/>
    </sheetView>
  </sheetViews>
  <sheetFormatPr defaultRowHeight="12.75" x14ac:dyDescent="0.2"/>
  <cols>
    <col min="1" max="1" width="2.7109375" style="63" customWidth="1"/>
    <col min="2" max="2" width="10.7109375" style="63" customWidth="1"/>
    <col min="3" max="3" width="2.140625" style="63" customWidth="1"/>
    <col min="4" max="4" width="39.42578125" style="63" customWidth="1"/>
    <col min="5" max="5" width="15.28515625" style="63" customWidth="1"/>
    <col min="6" max="6" width="1" style="63" customWidth="1"/>
    <col min="7" max="7" width="4" style="63" customWidth="1"/>
    <col min="8" max="8" width="1" style="63" customWidth="1"/>
    <col min="9" max="9" width="13.140625" style="63" customWidth="1"/>
    <col min="10" max="10" width="1.140625" style="63" customWidth="1"/>
    <col min="11" max="11" width="2.5703125" style="63" customWidth="1"/>
    <col min="12" max="12" width="1.140625" style="63" customWidth="1"/>
    <col min="13" max="13" width="14.7109375" style="63" customWidth="1"/>
    <col min="14" max="14" width="1.140625" style="63" customWidth="1"/>
    <col min="15" max="15" width="3.85546875" style="63" customWidth="1"/>
    <col min="16" max="16" width="1.140625" style="63" customWidth="1"/>
    <col min="17" max="17" width="14.42578125" style="63" customWidth="1"/>
    <col min="18" max="18" width="2" style="63" customWidth="1"/>
    <col min="19" max="19" width="2.85546875" style="63" customWidth="1"/>
    <col min="20" max="20" width="1.140625" style="63" customWidth="1"/>
    <col min="21" max="21" width="15.7109375" style="63" customWidth="1"/>
    <col min="22" max="22" width="0.85546875" style="63" customWidth="1"/>
    <col min="23" max="23" width="3.7109375" style="63" customWidth="1"/>
    <col min="24" max="24" width="1.7109375" style="63" customWidth="1"/>
    <col min="25" max="16384" width="9.140625" style="63"/>
  </cols>
  <sheetData>
    <row r="1" spans="2:24" s="54" customFormat="1" ht="21.75" x14ac:dyDescent="0.2"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55"/>
      <c r="O1" s="55"/>
      <c r="P1" s="55"/>
      <c r="Q1" s="55"/>
      <c r="R1" s="55"/>
      <c r="S1" s="55"/>
      <c r="T1" s="55"/>
      <c r="U1" s="56" t="str">
        <f>CONCATENATE('[5]2. Table of Contents'!$F$6," ",'[5]2. Table of Contents'!$G$6)</f>
        <v xml:space="preserve"> </v>
      </c>
      <c r="V1" s="57"/>
    </row>
    <row r="2" spans="2:24" s="54" customFormat="1" ht="18" x14ac:dyDescent="0.25">
      <c r="C2" s="261"/>
      <c r="D2" s="261"/>
      <c r="E2" s="261"/>
      <c r="F2" s="261"/>
      <c r="G2" s="261"/>
      <c r="H2" s="261"/>
      <c r="I2" s="261"/>
      <c r="J2" s="261"/>
      <c r="K2" s="261"/>
      <c r="L2" s="58"/>
      <c r="N2" s="58"/>
      <c r="O2" s="58"/>
      <c r="P2" s="58"/>
      <c r="Q2" s="58"/>
      <c r="R2" s="58"/>
      <c r="S2" s="58"/>
      <c r="T2" s="58"/>
      <c r="U2" s="59"/>
    </row>
    <row r="3" spans="2:24" s="54" customFormat="1" ht="18" x14ac:dyDescent="0.25">
      <c r="C3" s="261"/>
      <c r="D3" s="261"/>
      <c r="E3" s="261"/>
      <c r="F3" s="261"/>
      <c r="G3" s="261"/>
      <c r="H3" s="261"/>
      <c r="I3" s="261"/>
      <c r="J3" s="261"/>
      <c r="K3" s="261"/>
      <c r="L3" s="58"/>
      <c r="N3" s="58"/>
      <c r="O3" s="58"/>
      <c r="P3" s="58"/>
      <c r="Q3" s="58"/>
      <c r="R3" s="58"/>
      <c r="S3" s="58"/>
      <c r="T3" s="58"/>
      <c r="U3" s="59"/>
    </row>
    <row r="4" spans="2:24" s="54" customFormat="1" ht="18" x14ac:dyDescent="0.25">
      <c r="C4" s="261"/>
      <c r="D4" s="261"/>
      <c r="E4" s="261"/>
      <c r="F4" s="261"/>
      <c r="G4" s="261"/>
      <c r="H4" s="261"/>
      <c r="I4" s="261"/>
      <c r="J4" s="261"/>
      <c r="K4" s="261"/>
      <c r="L4" s="58"/>
      <c r="N4" s="58"/>
      <c r="O4" s="58"/>
      <c r="P4" s="58"/>
      <c r="Q4" s="58"/>
      <c r="R4" s="58"/>
      <c r="S4" s="58"/>
      <c r="T4" s="58"/>
      <c r="U4" s="60"/>
    </row>
    <row r="5" spans="2:24" s="54" customFormat="1" ht="15.75" x14ac:dyDescent="0.25">
      <c r="G5" s="61"/>
      <c r="H5" s="61"/>
      <c r="I5" s="61"/>
      <c r="J5" s="61"/>
      <c r="U5" s="62"/>
    </row>
    <row r="6" spans="2:24" s="54" customFormat="1" ht="36.75" customHeight="1" x14ac:dyDescent="0.2">
      <c r="U6" s="62"/>
    </row>
    <row r="7" spans="2:24" ht="4.5" customHeight="1" x14ac:dyDescent="0.2"/>
    <row r="8" spans="2:24" ht="22.5" customHeight="1" x14ac:dyDescent="0.2"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  <c r="U8" s="262"/>
      <c r="V8" s="64"/>
      <c r="W8" s="65"/>
      <c r="X8" s="66"/>
    </row>
    <row r="9" spans="2:24" ht="22.5" customHeight="1" x14ac:dyDescent="0.25">
      <c r="B9" s="67" t="s">
        <v>50</v>
      </c>
      <c r="D9" s="68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  <c r="X9" s="66"/>
    </row>
    <row r="10" spans="2:24" ht="22.5" customHeight="1" x14ac:dyDescent="0.2">
      <c r="D10" s="68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5"/>
      <c r="X10" s="66"/>
    </row>
    <row r="11" spans="2:24" ht="10.5" customHeight="1" x14ac:dyDescent="0.2">
      <c r="V11" s="69"/>
    </row>
    <row r="12" spans="2:24" ht="12.75" customHeight="1" x14ac:dyDescent="0.2">
      <c r="E12" s="252" t="s">
        <v>51</v>
      </c>
      <c r="F12" s="70"/>
      <c r="G12" s="256" t="s">
        <v>52</v>
      </c>
      <c r="H12" s="69"/>
      <c r="I12" s="254" t="str">
        <f>IF(ISBLANK(M12),"","Adjustments")</f>
        <v/>
      </c>
      <c r="J12" s="70"/>
      <c r="K12" s="71"/>
      <c r="L12" s="71"/>
      <c r="M12" s="258"/>
      <c r="N12" s="71"/>
      <c r="O12" s="256" t="s">
        <v>53</v>
      </c>
      <c r="P12" s="71"/>
      <c r="Q12" s="254" t="str">
        <f>IF(ISBLANK(M12),"","Adjustments")</f>
        <v/>
      </c>
      <c r="R12" s="71"/>
      <c r="S12" s="71"/>
      <c r="T12" s="71"/>
      <c r="U12" s="252" t="s">
        <v>54</v>
      </c>
      <c r="V12" s="72"/>
    </row>
    <row r="13" spans="2:24" ht="27" customHeight="1" x14ac:dyDescent="0.2">
      <c r="E13" s="253"/>
      <c r="F13" s="70"/>
      <c r="G13" s="257"/>
      <c r="H13" s="69"/>
      <c r="I13" s="254"/>
      <c r="J13" s="70"/>
      <c r="K13" s="71"/>
      <c r="L13" s="71"/>
      <c r="M13" s="259"/>
      <c r="N13" s="71"/>
      <c r="O13" s="257"/>
      <c r="P13" s="71"/>
      <c r="Q13" s="254"/>
      <c r="R13" s="71"/>
      <c r="S13" s="71"/>
      <c r="T13" s="71"/>
      <c r="U13" s="253"/>
      <c r="V13" s="72"/>
    </row>
    <row r="14" spans="2:24" ht="10.5" customHeight="1" x14ac:dyDescent="0.2">
      <c r="J14" s="69"/>
      <c r="V14" s="69"/>
    </row>
    <row r="15" spans="2:24" x14ac:dyDescent="0.2">
      <c r="B15" s="73">
        <v>1</v>
      </c>
      <c r="C15" s="74" t="s">
        <v>55</v>
      </c>
      <c r="D15" s="74"/>
      <c r="J15" s="69"/>
      <c r="V15" s="69"/>
    </row>
    <row r="16" spans="2:24" x14ac:dyDescent="0.2">
      <c r="B16" s="75"/>
      <c r="C16" s="63" t="s">
        <v>56</v>
      </c>
      <c r="E16" s="76"/>
      <c r="F16" s="77"/>
      <c r="G16" s="78"/>
      <c r="H16" s="79"/>
      <c r="I16" s="80"/>
      <c r="J16" s="77"/>
      <c r="K16" s="81"/>
      <c r="L16" s="82"/>
      <c r="M16" s="83">
        <f>IF(ISBLANK(E16),0,E16+I16)</f>
        <v>0</v>
      </c>
      <c r="N16" s="82"/>
      <c r="O16" s="81"/>
      <c r="P16" s="82"/>
      <c r="Q16" s="76"/>
      <c r="R16" s="77"/>
      <c r="S16" s="81"/>
      <c r="T16" s="82"/>
      <c r="U16" s="84" t="str">
        <f>IF(ISBLANK(E16),"",E16+I16+Q16)</f>
        <v/>
      </c>
      <c r="V16" s="85"/>
    </row>
    <row r="17" spans="2:29" x14ac:dyDescent="0.2">
      <c r="B17" s="75"/>
      <c r="C17" s="63" t="s">
        <v>57</v>
      </c>
      <c r="E17" s="76"/>
      <c r="F17" s="77"/>
      <c r="G17" s="79" t="s">
        <v>58</v>
      </c>
      <c r="H17" s="79"/>
      <c r="I17" s="76"/>
      <c r="J17" s="77"/>
      <c r="K17" s="81"/>
      <c r="L17" s="82"/>
      <c r="M17" s="84">
        <f>IF(ISBLANK(E17),0,E17+I17)</f>
        <v>0</v>
      </c>
      <c r="N17" s="82"/>
      <c r="O17" s="81"/>
      <c r="P17" s="82"/>
      <c r="Q17" s="76"/>
      <c r="R17" s="77"/>
      <c r="S17" s="81"/>
      <c r="T17" s="82"/>
      <c r="U17" s="84" t="str">
        <f>IF(ISBLANK(E17),"",E17+I17+Q17)</f>
        <v/>
      </c>
      <c r="V17" s="85"/>
    </row>
    <row r="18" spans="2:29" x14ac:dyDescent="0.2">
      <c r="B18" s="75"/>
      <c r="C18" s="86" t="s">
        <v>59</v>
      </c>
      <c r="D18" s="86"/>
      <c r="E18" s="87"/>
      <c r="F18" s="87"/>
      <c r="G18" s="88"/>
      <c r="H18" s="88"/>
      <c r="I18" s="87"/>
      <c r="J18" s="87"/>
      <c r="K18" s="89"/>
      <c r="L18" s="89"/>
      <c r="M18" s="90"/>
      <c r="N18" s="89"/>
      <c r="O18" s="89"/>
      <c r="P18" s="89"/>
      <c r="Q18" s="87"/>
      <c r="R18" s="87"/>
      <c r="S18" s="89"/>
      <c r="T18" s="89"/>
      <c r="U18" s="87"/>
      <c r="V18" s="91"/>
    </row>
    <row r="19" spans="2:29" x14ac:dyDescent="0.2">
      <c r="B19" s="75"/>
      <c r="C19" s="63" t="s">
        <v>60</v>
      </c>
      <c r="E19" s="76"/>
      <c r="F19" s="77"/>
      <c r="G19" s="81"/>
      <c r="H19" s="89"/>
      <c r="I19" s="76"/>
      <c r="J19" s="77"/>
      <c r="K19" s="81"/>
      <c r="L19" s="82"/>
      <c r="M19" s="92">
        <f>IF(ISBLANK(E19),0,E19+I19)</f>
        <v>0</v>
      </c>
      <c r="N19" s="82"/>
      <c r="O19" s="81"/>
      <c r="P19" s="82"/>
      <c r="Q19" s="76"/>
      <c r="R19" s="77"/>
      <c r="S19" s="81"/>
      <c r="T19" s="82"/>
      <c r="U19" s="84" t="str">
        <f>IF(ISBLANK(E19),"",E19+I19+Q19)</f>
        <v/>
      </c>
      <c r="V19" s="85"/>
    </row>
    <row r="20" spans="2:29" x14ac:dyDescent="0.2">
      <c r="B20" s="75"/>
      <c r="C20" s="63" t="s">
        <v>61</v>
      </c>
      <c r="E20" s="76"/>
      <c r="F20" s="77"/>
      <c r="G20" s="81"/>
      <c r="H20" s="89"/>
      <c r="I20" s="76"/>
      <c r="J20" s="77"/>
      <c r="K20" s="81"/>
      <c r="L20" s="82"/>
      <c r="M20" s="92">
        <f>IF(ISBLANK(E20),0,E20+I20)</f>
        <v>0</v>
      </c>
      <c r="N20" s="82"/>
      <c r="O20" s="81"/>
      <c r="P20" s="82"/>
      <c r="Q20" s="76"/>
      <c r="R20" s="77"/>
      <c r="S20" s="81"/>
      <c r="T20" s="82"/>
      <c r="U20" s="84" t="str">
        <f>IF(ISBLANK(E20),"",E20+I20+Q20)</f>
        <v/>
      </c>
      <c r="V20" s="85"/>
      <c r="Y20" s="254"/>
    </row>
    <row r="21" spans="2:29" x14ac:dyDescent="0.2">
      <c r="B21" s="75"/>
      <c r="C21" s="63" t="s">
        <v>62</v>
      </c>
      <c r="E21" s="93"/>
      <c r="F21" s="94"/>
      <c r="G21" s="79" t="s">
        <v>63</v>
      </c>
      <c r="H21" s="89"/>
      <c r="I21" s="87"/>
      <c r="J21" s="87"/>
      <c r="K21" s="89"/>
      <c r="L21" s="89"/>
      <c r="M21" s="93">
        <f>IF(ISBLANK(E21),0,E21)</f>
        <v>0</v>
      </c>
      <c r="N21" s="94"/>
      <c r="O21" s="79" t="s">
        <v>63</v>
      </c>
      <c r="P21" s="89"/>
      <c r="Q21" s="89"/>
      <c r="R21" s="89"/>
      <c r="S21" s="89"/>
      <c r="T21" s="89"/>
      <c r="U21" s="93">
        <f>IF(ISBLANK(M21),IF(ISBLANK(E21),0,E21),M21)</f>
        <v>0</v>
      </c>
      <c r="V21" s="95"/>
      <c r="W21" s="79" t="s">
        <v>63</v>
      </c>
      <c r="Y21" s="254"/>
    </row>
    <row r="22" spans="2:29" ht="10.5" customHeight="1" x14ac:dyDescent="0.2">
      <c r="B22" s="75"/>
      <c r="E22" s="96"/>
      <c r="F22" s="87"/>
      <c r="G22" s="89"/>
      <c r="H22" s="89"/>
      <c r="I22" s="96"/>
      <c r="J22" s="87"/>
      <c r="K22" s="89"/>
      <c r="L22" s="89"/>
      <c r="M22" s="94"/>
      <c r="N22" s="94"/>
      <c r="O22" s="97"/>
      <c r="P22" s="89"/>
      <c r="Q22" s="89"/>
      <c r="R22" s="89"/>
      <c r="S22" s="89"/>
      <c r="T22" s="89"/>
      <c r="U22" s="96"/>
      <c r="V22" s="91"/>
    </row>
    <row r="23" spans="2:29" x14ac:dyDescent="0.2">
      <c r="B23" s="73">
        <v>2</v>
      </c>
      <c r="C23" s="98" t="s">
        <v>64</v>
      </c>
      <c r="D23" s="98"/>
      <c r="E23" s="96"/>
      <c r="F23" s="87"/>
      <c r="G23" s="89"/>
      <c r="H23" s="89"/>
      <c r="I23" s="96"/>
      <c r="J23" s="87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6"/>
      <c r="V23" s="99"/>
      <c r="W23" s="100"/>
      <c r="X23" s="100"/>
      <c r="Y23" s="100"/>
      <c r="Z23" s="100"/>
      <c r="AA23" s="100"/>
      <c r="AB23" s="100"/>
      <c r="AC23" s="100"/>
    </row>
    <row r="24" spans="2:29" x14ac:dyDescent="0.2">
      <c r="B24" s="75"/>
      <c r="C24" s="101" t="s">
        <v>65</v>
      </c>
      <c r="D24" s="101"/>
      <c r="E24" s="96"/>
      <c r="F24" s="87"/>
      <c r="G24" s="89"/>
      <c r="H24" s="89"/>
      <c r="I24" s="96"/>
      <c r="J24" s="87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96"/>
      <c r="V24" s="99"/>
      <c r="W24" s="100"/>
      <c r="X24" s="100"/>
      <c r="Y24" s="100"/>
      <c r="Z24" s="100"/>
      <c r="AA24" s="100"/>
      <c r="AB24" s="100"/>
      <c r="AC24" s="100"/>
    </row>
    <row r="25" spans="2:29" x14ac:dyDescent="0.2">
      <c r="B25" s="75"/>
      <c r="C25" s="68" t="s">
        <v>66</v>
      </c>
      <c r="D25" s="68"/>
      <c r="E25" s="76"/>
      <c r="F25" s="77"/>
      <c r="G25" s="81"/>
      <c r="H25" s="89"/>
      <c r="I25" s="87" t="str">
        <f>IF(ISBLANK(M25),"",IF(ISBLANK(E25),"",M25-E25))</f>
        <v/>
      </c>
      <c r="J25" s="87"/>
      <c r="K25" s="89"/>
      <c r="L25" s="89"/>
      <c r="M25" s="76"/>
      <c r="N25" s="77"/>
      <c r="O25" s="81"/>
      <c r="P25" s="89"/>
      <c r="Q25" s="87" t="str">
        <f>IF(ISBLANK(U25),"",IF(ISBLANK(M25),"",U25-M25))</f>
        <v/>
      </c>
      <c r="R25" s="89"/>
      <c r="S25" s="89"/>
      <c r="T25" s="89"/>
      <c r="U25" s="76"/>
      <c r="V25" s="102"/>
      <c r="W25" s="103"/>
    </row>
    <row r="26" spans="2:29" x14ac:dyDescent="0.2">
      <c r="B26" s="75"/>
      <c r="C26" s="63" t="s">
        <v>67</v>
      </c>
      <c r="E26" s="76"/>
      <c r="F26" s="77"/>
      <c r="G26" s="81"/>
      <c r="H26" s="89"/>
      <c r="I26" s="87" t="str">
        <f>IF(ISBLANK(M26),"",IF(ISBLANK(E26),"",M26-E26))</f>
        <v/>
      </c>
      <c r="J26" s="84"/>
      <c r="K26" s="89"/>
      <c r="L26" s="89"/>
      <c r="M26" s="76"/>
      <c r="N26" s="77"/>
      <c r="O26" s="81"/>
      <c r="P26" s="89"/>
      <c r="Q26" s="87" t="str">
        <f>IF(ISBLANK(U26),"",IF(ISBLANK(M26),"",U26-M26))</f>
        <v/>
      </c>
      <c r="R26" s="89"/>
      <c r="S26" s="89"/>
      <c r="T26" s="89"/>
      <c r="U26" s="76"/>
      <c r="V26" s="102"/>
      <c r="W26" s="103"/>
    </row>
    <row r="27" spans="2:29" x14ac:dyDescent="0.2">
      <c r="B27" s="75"/>
      <c r="C27" s="86" t="s">
        <v>68</v>
      </c>
      <c r="D27" s="86"/>
      <c r="E27" s="96"/>
      <c r="F27" s="87"/>
      <c r="G27" s="89"/>
      <c r="H27" s="89"/>
      <c r="I27" s="96"/>
      <c r="J27" s="87"/>
      <c r="K27" s="89"/>
      <c r="L27" s="89"/>
      <c r="M27" s="96"/>
      <c r="N27" s="87"/>
      <c r="O27" s="89"/>
      <c r="P27" s="89"/>
      <c r="Q27" s="96"/>
      <c r="R27" s="89"/>
      <c r="S27" s="89"/>
      <c r="T27" s="89"/>
      <c r="U27" s="96"/>
      <c r="V27" s="91"/>
    </row>
    <row r="28" spans="2:29" x14ac:dyDescent="0.2">
      <c r="B28" s="75"/>
      <c r="C28" s="63" t="s">
        <v>69</v>
      </c>
      <c r="E28" s="76">
        <f>'Example 2 - App.2-F '!I32</f>
        <v>125000</v>
      </c>
      <c r="F28" s="77"/>
      <c r="G28" s="81"/>
      <c r="H28" s="89"/>
      <c r="I28" s="87" t="str">
        <f>IF(ISBLANK(M28),"",IF(ISBLANK(E28),"",M28-E28))</f>
        <v/>
      </c>
      <c r="J28" s="87"/>
      <c r="K28" s="89"/>
      <c r="L28" s="89"/>
      <c r="M28" s="76"/>
      <c r="N28" s="77"/>
      <c r="O28" s="81"/>
      <c r="P28" s="89"/>
      <c r="Q28" s="87" t="str">
        <f>IF(ISBLANK(U28),"",IF(ISBLANK(M28),"",U28-M28))</f>
        <v/>
      </c>
      <c r="R28" s="89"/>
      <c r="S28" s="89"/>
      <c r="T28" s="89"/>
      <c r="U28" s="76"/>
      <c r="V28" s="102"/>
      <c r="W28" s="103"/>
    </row>
    <row r="29" spans="2:29" x14ac:dyDescent="0.2">
      <c r="B29" s="75"/>
      <c r="C29" s="63" t="s">
        <v>70</v>
      </c>
      <c r="E29" s="76">
        <f>'Example 2 - App.2-F '!I33</f>
        <v>12300</v>
      </c>
      <c r="F29" s="77"/>
      <c r="G29" s="81"/>
      <c r="H29" s="89"/>
      <c r="I29" s="87" t="str">
        <f>IF(ISBLANK(M29),"",IF(ISBLANK(E29),"",M29-E29))</f>
        <v/>
      </c>
      <c r="J29" s="87"/>
      <c r="K29" s="89"/>
      <c r="L29" s="89"/>
      <c r="M29" s="76"/>
      <c r="N29" s="77"/>
      <c r="O29" s="81"/>
      <c r="P29" s="89"/>
      <c r="Q29" s="87" t="str">
        <f>IF(ISBLANK(U29),"",IF(ISBLANK(M29),"",U29-M29))</f>
        <v/>
      </c>
      <c r="R29" s="89"/>
      <c r="S29" s="89"/>
      <c r="T29" s="89"/>
      <c r="U29" s="76"/>
      <c r="V29" s="102"/>
      <c r="W29" s="103"/>
    </row>
    <row r="30" spans="2:29" x14ac:dyDescent="0.2">
      <c r="B30" s="75"/>
      <c r="C30" s="63" t="s">
        <v>71</v>
      </c>
      <c r="E30" s="76">
        <f>'Example 2 - App.2-F '!I34</f>
        <v>1703100</v>
      </c>
      <c r="F30" s="77"/>
      <c r="G30" s="81"/>
      <c r="H30" s="89"/>
      <c r="I30" s="87" t="str">
        <f>IF(ISBLANK(M30),"",IF(ISBLANK(E30),"",M30-E30))</f>
        <v/>
      </c>
      <c r="J30" s="87"/>
      <c r="K30" s="89"/>
      <c r="L30" s="89"/>
      <c r="M30" s="76"/>
      <c r="N30" s="77"/>
      <c r="O30" s="81"/>
      <c r="P30" s="89"/>
      <c r="Q30" s="87" t="str">
        <f>IF(ISBLANK(U30),"",IF(ISBLANK(M30),"",U30-M30))</f>
        <v/>
      </c>
      <c r="R30" s="89"/>
      <c r="S30" s="89"/>
      <c r="T30" s="89"/>
      <c r="U30" s="76"/>
      <c r="V30" s="102"/>
      <c r="W30" s="103"/>
    </row>
    <row r="31" spans="2:29" x14ac:dyDescent="0.2">
      <c r="B31" s="75"/>
      <c r="C31" s="63" t="s">
        <v>72</v>
      </c>
      <c r="E31" s="76">
        <f>'Example 2 - App.2-F '!I35</f>
        <v>379700</v>
      </c>
      <c r="F31" s="77"/>
      <c r="G31" s="81"/>
      <c r="H31" s="89"/>
      <c r="I31" s="87" t="str">
        <f>IF(ISBLANK(M31),"",IF(ISBLANK(E31),"",M31-E31))</f>
        <v/>
      </c>
      <c r="J31" s="87"/>
      <c r="K31" s="89"/>
      <c r="L31" s="89"/>
      <c r="M31" s="76"/>
      <c r="N31" s="77"/>
      <c r="O31" s="81"/>
      <c r="P31" s="89"/>
      <c r="Q31" s="87" t="str">
        <f>IF(ISBLANK(U31),"",IF(ISBLANK(M31),"",U31-M31))</f>
        <v/>
      </c>
      <c r="R31" s="89"/>
      <c r="S31" s="89"/>
      <c r="T31" s="89"/>
      <c r="U31" s="76"/>
      <c r="V31" s="102"/>
      <c r="W31" s="103"/>
    </row>
    <row r="32" spans="2:29" x14ac:dyDescent="0.2">
      <c r="B32" s="75"/>
      <c r="D32" s="69"/>
      <c r="E32" s="104"/>
      <c r="F32" s="77"/>
      <c r="G32" s="105"/>
      <c r="H32" s="82"/>
      <c r="I32" s="87"/>
      <c r="J32" s="87"/>
      <c r="K32" s="82"/>
      <c r="L32" s="82"/>
      <c r="M32" s="104"/>
      <c r="N32" s="77"/>
      <c r="O32" s="105"/>
      <c r="P32" s="82"/>
      <c r="Q32" s="87"/>
      <c r="R32" s="82"/>
      <c r="S32" s="82"/>
      <c r="T32" s="82"/>
      <c r="U32" s="104"/>
      <c r="V32" s="102"/>
      <c r="W32" s="106"/>
    </row>
    <row r="33" spans="2:23" x14ac:dyDescent="0.2">
      <c r="B33" s="75"/>
      <c r="D33" s="63" t="s">
        <v>73</v>
      </c>
      <c r="E33" s="76"/>
      <c r="F33" s="77"/>
      <c r="G33" s="79" t="s">
        <v>74</v>
      </c>
      <c r="H33" s="89"/>
      <c r="I33" s="87" t="str">
        <f>IF(ISBLANK(M33),"",IF(ISBLANK(E33),"",M33-E33))</f>
        <v/>
      </c>
      <c r="J33" s="87"/>
      <c r="K33" s="89"/>
      <c r="L33" s="89"/>
      <c r="M33" s="76"/>
      <c r="N33" s="77"/>
      <c r="O33" s="81"/>
      <c r="P33" s="89"/>
      <c r="Q33" s="87" t="str">
        <f>IF(ISBLANK(U33),"",IF(ISBLANK(M33),"",U33-M33))</f>
        <v/>
      </c>
      <c r="R33" s="89"/>
      <c r="S33" s="89"/>
      <c r="T33" s="89"/>
      <c r="U33" s="76"/>
      <c r="V33" s="102"/>
      <c r="W33" s="103"/>
    </row>
    <row r="34" spans="2:23" ht="10.5" customHeight="1" x14ac:dyDescent="0.2">
      <c r="B34" s="75"/>
      <c r="E34" s="87"/>
      <c r="F34" s="87"/>
      <c r="G34" s="82"/>
      <c r="H34" s="82"/>
      <c r="I34" s="87"/>
      <c r="J34" s="87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7"/>
      <c r="V34" s="91"/>
    </row>
    <row r="35" spans="2:23" x14ac:dyDescent="0.2">
      <c r="B35" s="75"/>
      <c r="C35" s="86" t="s">
        <v>75</v>
      </c>
      <c r="D35" s="86"/>
      <c r="E35" s="96"/>
      <c r="F35" s="87"/>
      <c r="G35" s="89"/>
      <c r="H35" s="89"/>
      <c r="I35" s="96"/>
      <c r="J35" s="87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96"/>
      <c r="V35" s="91"/>
    </row>
    <row r="36" spans="2:23" x14ac:dyDescent="0.2">
      <c r="B36" s="75"/>
      <c r="C36" s="63" t="s">
        <v>76</v>
      </c>
      <c r="E36" s="76"/>
      <c r="F36" s="77"/>
      <c r="G36" s="81"/>
      <c r="H36" s="89"/>
      <c r="I36" s="76"/>
      <c r="J36" s="77"/>
      <c r="K36" s="81"/>
      <c r="L36" s="89"/>
      <c r="M36" s="92" t="str">
        <f>IF(ISBLANK(E36),"",E36+I36)</f>
        <v/>
      </c>
      <c r="N36" s="89"/>
      <c r="O36" s="89"/>
      <c r="P36" s="89"/>
      <c r="Q36" s="76"/>
      <c r="R36" s="77"/>
      <c r="S36" s="81"/>
      <c r="T36" s="89"/>
      <c r="U36" s="84" t="str">
        <f>IF(ISBLANK(E36),"",E36+I36+Q36)</f>
        <v/>
      </c>
      <c r="V36" s="85"/>
    </row>
    <row r="37" spans="2:23" x14ac:dyDescent="0.2">
      <c r="B37" s="75"/>
      <c r="C37" s="63" t="s">
        <v>77</v>
      </c>
      <c r="E37" s="76"/>
      <c r="F37" s="77"/>
      <c r="G37" s="107" t="s">
        <v>78</v>
      </c>
      <c r="H37" s="89"/>
      <c r="I37" s="76"/>
      <c r="J37" s="77"/>
      <c r="K37" s="81"/>
      <c r="L37" s="89"/>
      <c r="M37" s="92" t="str">
        <f>IF(ISBLANK(E37),"",E37+I37)</f>
        <v/>
      </c>
      <c r="N37" s="89"/>
      <c r="O37" s="89"/>
      <c r="P37" s="89"/>
      <c r="Q37" s="76"/>
      <c r="R37" s="77"/>
      <c r="S37" s="81"/>
      <c r="T37" s="89"/>
      <c r="U37" s="84" t="str">
        <f>IF(ISBLANK(E37),"",E37+I37+Q37)</f>
        <v/>
      </c>
      <c r="V37" s="85"/>
    </row>
    <row r="38" spans="2:23" x14ac:dyDescent="0.2">
      <c r="B38" s="75"/>
      <c r="C38" s="63" t="s">
        <v>79</v>
      </c>
      <c r="E38" s="76"/>
      <c r="F38" s="77"/>
      <c r="G38" s="81"/>
      <c r="H38" s="89"/>
      <c r="I38" s="76"/>
      <c r="J38" s="77"/>
      <c r="K38" s="81"/>
      <c r="L38" s="89"/>
      <c r="M38" s="92" t="str">
        <f>IF(ISBLANK(E38),"",E38+I38)</f>
        <v/>
      </c>
      <c r="N38" s="89"/>
      <c r="O38" s="89"/>
      <c r="P38" s="89"/>
      <c r="Q38" s="76"/>
      <c r="R38" s="77"/>
      <c r="S38" s="81"/>
      <c r="T38" s="89"/>
      <c r="U38" s="84" t="str">
        <f>IF(ISBLANK(E38),"",E38+I38+Q38)</f>
        <v/>
      </c>
      <c r="V38" s="85"/>
    </row>
    <row r="39" spans="2:23" s="109" customFormat="1" ht="0.75" customHeight="1" x14ac:dyDescent="0.2">
      <c r="B39" s="108"/>
      <c r="C39" s="109" t="s">
        <v>80</v>
      </c>
      <c r="E39" s="110" t="str">
        <f>IF(ISBLANK(E48),"",E48)</f>
        <v/>
      </c>
      <c r="F39" s="110"/>
      <c r="G39" s="111"/>
      <c r="H39" s="111"/>
      <c r="I39" s="112"/>
      <c r="J39" s="112"/>
      <c r="K39" s="113"/>
      <c r="L39" s="113"/>
      <c r="M39" s="110" t="str">
        <f>IF(ISBLANK(M48),"",M48)</f>
        <v/>
      </c>
      <c r="N39" s="113"/>
      <c r="O39" s="113"/>
      <c r="P39" s="113"/>
      <c r="Q39" s="112"/>
      <c r="R39" s="112"/>
      <c r="S39" s="113"/>
      <c r="T39" s="113"/>
      <c r="U39" s="110" t="str">
        <f>IF(ISBLANK(U48),"",U48)</f>
        <v/>
      </c>
      <c r="V39" s="114"/>
    </row>
    <row r="40" spans="2:23" x14ac:dyDescent="0.2">
      <c r="B40" s="75"/>
      <c r="C40" s="63" t="s">
        <v>81</v>
      </c>
      <c r="E40" s="76"/>
      <c r="F40" s="77"/>
      <c r="G40" s="81"/>
      <c r="H40" s="89"/>
      <c r="I40" s="76"/>
      <c r="J40" s="77"/>
      <c r="K40" s="81"/>
      <c r="L40" s="89"/>
      <c r="M40" s="82" t="str">
        <f>IF(ISBLANK(E40),"",E40+I40)</f>
        <v/>
      </c>
      <c r="N40" s="89"/>
      <c r="O40" s="89"/>
      <c r="P40" s="89"/>
      <c r="Q40" s="76"/>
      <c r="R40" s="77"/>
      <c r="S40" s="81"/>
      <c r="T40" s="89"/>
      <c r="U40" s="84" t="str">
        <f>IF(ISBLANK(E40),"",E40+I40+Q40)</f>
        <v/>
      </c>
      <c r="V40" s="85"/>
    </row>
    <row r="41" spans="2:23" ht="9.75" customHeight="1" x14ac:dyDescent="0.2">
      <c r="B41" s="75"/>
      <c r="E41" s="96"/>
      <c r="F41" s="87"/>
      <c r="G41" s="89"/>
      <c r="H41" s="89"/>
      <c r="I41" s="96"/>
      <c r="J41" s="87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96"/>
      <c r="V41" s="91"/>
    </row>
    <row r="42" spans="2:23" x14ac:dyDescent="0.2">
      <c r="B42" s="73">
        <v>3</v>
      </c>
      <c r="C42" s="115" t="s">
        <v>82</v>
      </c>
      <c r="D42" s="115"/>
      <c r="E42" s="96"/>
      <c r="F42" s="87"/>
      <c r="G42" s="89"/>
      <c r="H42" s="89"/>
      <c r="I42" s="96"/>
      <c r="J42" s="87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6"/>
      <c r="V42" s="91"/>
    </row>
    <row r="43" spans="2:23" x14ac:dyDescent="0.2">
      <c r="B43" s="75"/>
      <c r="C43" s="63" t="s">
        <v>83</v>
      </c>
      <c r="E43" s="96"/>
      <c r="F43" s="87"/>
      <c r="G43" s="89"/>
      <c r="H43" s="89"/>
      <c r="I43" s="96"/>
      <c r="J43" s="87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96"/>
      <c r="V43" s="91"/>
    </row>
    <row r="44" spans="2:23" ht="26.25" customHeight="1" x14ac:dyDescent="0.2">
      <c r="B44" s="75"/>
      <c r="C44" s="116"/>
      <c r="D44" s="116" t="s">
        <v>84</v>
      </c>
      <c r="E44" s="76"/>
      <c r="F44" s="77"/>
      <c r="G44" s="79" t="s">
        <v>85</v>
      </c>
      <c r="H44" s="79"/>
      <c r="I44" s="84"/>
      <c r="J44" s="84"/>
      <c r="K44" s="89"/>
      <c r="L44" s="89"/>
      <c r="M44" s="76"/>
      <c r="N44" s="77"/>
      <c r="O44" s="78"/>
      <c r="P44" s="89"/>
      <c r="Q44" s="89"/>
      <c r="R44" s="89"/>
      <c r="S44" s="89"/>
      <c r="T44" s="89"/>
      <c r="U44" s="76"/>
      <c r="V44" s="102"/>
      <c r="W44" s="103"/>
    </row>
    <row r="45" spans="2:23" x14ac:dyDescent="0.2">
      <c r="B45" s="75"/>
      <c r="C45" s="86" t="s">
        <v>86</v>
      </c>
      <c r="D45" s="86"/>
      <c r="E45" s="96"/>
      <c r="F45" s="87"/>
      <c r="G45" s="89"/>
      <c r="H45" s="89"/>
      <c r="I45" s="96"/>
      <c r="J45" s="87"/>
      <c r="K45" s="89"/>
      <c r="L45" s="89"/>
      <c r="M45" s="96"/>
      <c r="N45" s="87"/>
      <c r="O45" s="89"/>
      <c r="P45" s="89"/>
      <c r="Q45" s="89"/>
      <c r="R45" s="89"/>
      <c r="S45" s="89"/>
      <c r="T45" s="89"/>
      <c r="U45" s="96"/>
      <c r="V45" s="91"/>
    </row>
    <row r="46" spans="2:23" x14ac:dyDescent="0.2">
      <c r="B46" s="75"/>
      <c r="C46" s="63" t="s">
        <v>87</v>
      </c>
      <c r="E46" s="76"/>
      <c r="F46" s="77"/>
      <c r="G46" s="81"/>
      <c r="H46" s="89"/>
      <c r="I46" s="96"/>
      <c r="J46" s="87"/>
      <c r="K46" s="89"/>
      <c r="L46" s="89"/>
      <c r="M46" s="76"/>
      <c r="N46" s="77"/>
      <c r="O46" s="81"/>
      <c r="P46" s="89"/>
      <c r="Q46" s="89"/>
      <c r="R46" s="89"/>
      <c r="S46" s="89"/>
      <c r="T46" s="89"/>
      <c r="U46" s="76"/>
      <c r="V46" s="102"/>
      <c r="W46" s="103"/>
    </row>
    <row r="47" spans="2:23" x14ac:dyDescent="0.2">
      <c r="B47" s="75"/>
      <c r="C47" s="86" t="s">
        <v>88</v>
      </c>
      <c r="D47" s="86"/>
      <c r="E47" s="77" t="str">
        <f>IF(ISBLANK(E46),"",E46/(1-SUM(E49:E50)))</f>
        <v/>
      </c>
      <c r="F47" s="77"/>
      <c r="G47" s="117"/>
      <c r="H47" s="117"/>
      <c r="I47" s="118"/>
      <c r="J47" s="118"/>
      <c r="K47" s="117"/>
      <c r="L47" s="117"/>
      <c r="M47" s="77" t="str">
        <f>IF(ISBLANK(M46),"",M46/(1-SUM(M49:M50)))</f>
        <v/>
      </c>
      <c r="N47" s="77"/>
      <c r="O47" s="117"/>
      <c r="P47" s="117"/>
      <c r="Q47" s="117"/>
      <c r="R47" s="117"/>
      <c r="S47" s="117"/>
      <c r="T47" s="117"/>
      <c r="U47" s="77" t="str">
        <f>IF(ISBLANK(U46),"",U46/(1-SUM(U49:U50)))</f>
        <v/>
      </c>
      <c r="V47" s="102"/>
    </row>
    <row r="48" spans="2:23" ht="0.75" customHeight="1" x14ac:dyDescent="0.2">
      <c r="B48" s="75"/>
      <c r="C48" s="109" t="s">
        <v>89</v>
      </c>
      <c r="D48" s="119"/>
      <c r="E48" s="77"/>
      <c r="F48" s="77"/>
      <c r="G48" s="120"/>
      <c r="H48" s="89"/>
      <c r="I48" s="96"/>
      <c r="J48" s="87"/>
      <c r="K48" s="89"/>
      <c r="L48" s="89"/>
      <c r="M48" s="77"/>
      <c r="N48" s="77"/>
      <c r="O48" s="120"/>
      <c r="P48" s="89"/>
      <c r="Q48" s="89"/>
      <c r="R48" s="89"/>
      <c r="S48" s="89"/>
      <c r="T48" s="89"/>
      <c r="U48" s="94"/>
      <c r="V48" s="102"/>
      <c r="W48" s="121"/>
    </row>
    <row r="49" spans="2:23" x14ac:dyDescent="0.2">
      <c r="B49" s="75"/>
      <c r="C49" s="63" t="s">
        <v>90</v>
      </c>
      <c r="E49" s="93"/>
      <c r="F49" s="94"/>
      <c r="G49" s="81"/>
      <c r="H49" s="89"/>
      <c r="I49" s="89"/>
      <c r="J49" s="82"/>
      <c r="K49" s="89"/>
      <c r="L49" s="89"/>
      <c r="M49" s="93"/>
      <c r="N49" s="94"/>
      <c r="O49" s="81"/>
      <c r="P49" s="89"/>
      <c r="Q49" s="89"/>
      <c r="R49" s="89"/>
      <c r="S49" s="89"/>
      <c r="T49" s="89"/>
      <c r="U49" s="93"/>
      <c r="V49" s="95"/>
      <c r="W49" s="103"/>
    </row>
    <row r="50" spans="2:23" x14ac:dyDescent="0.2">
      <c r="B50" s="75"/>
      <c r="C50" s="63" t="s">
        <v>91</v>
      </c>
      <c r="E50" s="93"/>
      <c r="F50" s="94"/>
      <c r="G50" s="81"/>
      <c r="H50" s="89"/>
      <c r="I50" s="89"/>
      <c r="J50" s="82"/>
      <c r="K50" s="89"/>
      <c r="L50" s="89"/>
      <c r="M50" s="93"/>
      <c r="N50" s="94"/>
      <c r="O50" s="81"/>
      <c r="P50" s="89"/>
      <c r="Q50" s="89"/>
      <c r="R50" s="89"/>
      <c r="S50" s="89"/>
      <c r="T50" s="89"/>
      <c r="U50" s="93"/>
      <c r="V50" s="95"/>
      <c r="W50" s="103"/>
    </row>
    <row r="51" spans="2:23" x14ac:dyDescent="0.2">
      <c r="B51" s="75"/>
      <c r="C51" s="68" t="s">
        <v>92</v>
      </c>
      <c r="D51" s="68"/>
      <c r="E51" s="76"/>
      <c r="F51" s="77"/>
      <c r="G51" s="81"/>
      <c r="H51" s="89"/>
      <c r="I51" s="89"/>
      <c r="J51" s="82"/>
      <c r="K51" s="89"/>
      <c r="L51" s="89"/>
      <c r="M51" s="76"/>
      <c r="N51" s="77"/>
      <c r="O51" s="81"/>
      <c r="P51" s="89"/>
      <c r="Q51" s="89"/>
      <c r="R51" s="89"/>
      <c r="S51" s="89"/>
      <c r="T51" s="89"/>
      <c r="U51" s="76"/>
      <c r="V51" s="102"/>
      <c r="W51" s="103"/>
    </row>
    <row r="52" spans="2:23" ht="10.5" customHeight="1" x14ac:dyDescent="0.2">
      <c r="B52" s="75"/>
      <c r="C52" s="63" t="s">
        <v>93</v>
      </c>
      <c r="E52" s="89"/>
      <c r="F52" s="82"/>
      <c r="G52" s="89"/>
      <c r="H52" s="89"/>
      <c r="I52" s="89"/>
      <c r="J52" s="82"/>
      <c r="K52" s="89"/>
      <c r="L52" s="89"/>
      <c r="M52" s="89"/>
      <c r="N52" s="82"/>
      <c r="O52" s="89"/>
      <c r="P52" s="89"/>
      <c r="Q52" s="89"/>
      <c r="R52" s="89"/>
      <c r="S52" s="89"/>
      <c r="T52" s="89"/>
      <c r="U52" s="89"/>
      <c r="V52" s="69"/>
    </row>
    <row r="53" spans="2:23" x14ac:dyDescent="0.2">
      <c r="B53" s="73">
        <v>4</v>
      </c>
      <c r="C53" s="115" t="s">
        <v>94</v>
      </c>
      <c r="D53" s="115"/>
      <c r="E53" s="89"/>
      <c r="F53" s="82"/>
      <c r="G53" s="89"/>
      <c r="H53" s="89"/>
      <c r="I53" s="89"/>
      <c r="J53" s="82"/>
      <c r="K53" s="89"/>
      <c r="L53" s="89"/>
      <c r="M53" s="89"/>
      <c r="N53" s="82"/>
      <c r="O53" s="89"/>
      <c r="P53" s="89"/>
      <c r="Q53" s="89"/>
      <c r="R53" s="89"/>
      <c r="S53" s="89"/>
      <c r="T53" s="89"/>
      <c r="U53" s="89"/>
      <c r="V53" s="69"/>
    </row>
    <row r="54" spans="2:23" x14ac:dyDescent="0.2">
      <c r="C54" s="86" t="s">
        <v>95</v>
      </c>
      <c r="D54" s="86"/>
      <c r="E54" s="89"/>
      <c r="F54" s="82"/>
      <c r="G54" s="89"/>
      <c r="H54" s="89"/>
      <c r="I54" s="89"/>
      <c r="J54" s="82"/>
      <c r="K54" s="89"/>
      <c r="L54" s="89"/>
      <c r="M54" s="89"/>
      <c r="N54" s="82"/>
      <c r="O54" s="89"/>
      <c r="P54" s="89"/>
      <c r="Q54" s="89"/>
      <c r="R54" s="89"/>
      <c r="S54" s="89"/>
      <c r="T54" s="89"/>
      <c r="U54" s="89"/>
      <c r="V54" s="69"/>
    </row>
    <row r="55" spans="2:23" x14ac:dyDescent="0.2">
      <c r="C55" s="63" t="s">
        <v>96</v>
      </c>
      <c r="E55" s="122"/>
      <c r="F55" s="123"/>
      <c r="G55" s="81"/>
      <c r="H55" s="89"/>
      <c r="I55" s="89"/>
      <c r="J55" s="82"/>
      <c r="K55" s="89"/>
      <c r="L55" s="89"/>
      <c r="M55" s="122"/>
      <c r="N55" s="123"/>
      <c r="O55" s="81"/>
      <c r="P55" s="89"/>
      <c r="Q55" s="89"/>
      <c r="R55" s="89"/>
      <c r="S55" s="89"/>
      <c r="T55" s="89"/>
      <c r="U55" s="122"/>
      <c r="V55" s="124"/>
      <c r="W55" s="103"/>
    </row>
    <row r="56" spans="2:23" x14ac:dyDescent="0.2">
      <c r="C56" s="63" t="s">
        <v>97</v>
      </c>
      <c r="E56" s="122"/>
      <c r="F56" s="123"/>
      <c r="G56" s="79" t="s">
        <v>98</v>
      </c>
      <c r="H56" s="79"/>
      <c r="I56" s="89"/>
      <c r="J56" s="82"/>
      <c r="K56" s="89"/>
      <c r="L56" s="89"/>
      <c r="M56" s="122"/>
      <c r="N56" s="123"/>
      <c r="O56" s="79" t="s">
        <v>98</v>
      </c>
      <c r="P56" s="89"/>
      <c r="Q56" s="89"/>
      <c r="R56" s="89"/>
      <c r="S56" s="89"/>
      <c r="T56" s="89"/>
      <c r="U56" s="122"/>
      <c r="V56" s="124"/>
      <c r="W56" s="125" t="s">
        <v>98</v>
      </c>
    </row>
    <row r="57" spans="2:23" x14ac:dyDescent="0.2">
      <c r="C57" s="63" t="s">
        <v>99</v>
      </c>
      <c r="E57" s="122"/>
      <c r="F57" s="123"/>
      <c r="G57" s="126"/>
      <c r="H57" s="89"/>
      <c r="I57" s="89"/>
      <c r="J57" s="82"/>
      <c r="K57" s="89"/>
      <c r="L57" s="89"/>
      <c r="M57" s="122"/>
      <c r="N57" s="123"/>
      <c r="O57" s="81"/>
      <c r="P57" s="89"/>
      <c r="Q57" s="89"/>
      <c r="R57" s="89"/>
      <c r="S57" s="89"/>
      <c r="T57" s="89"/>
      <c r="U57" s="122"/>
      <c r="V57" s="124"/>
      <c r="W57" s="103"/>
    </row>
    <row r="58" spans="2:23" ht="13.5" thickBot="1" x14ac:dyDescent="0.25">
      <c r="C58" s="63" t="s">
        <v>100</v>
      </c>
      <c r="E58" s="127"/>
      <c r="F58" s="123"/>
      <c r="G58" s="81"/>
      <c r="H58" s="89"/>
      <c r="I58" s="89"/>
      <c r="J58" s="82"/>
      <c r="K58" s="89"/>
      <c r="L58" s="89"/>
      <c r="M58" s="127"/>
      <c r="N58" s="123"/>
      <c r="O58" s="81"/>
      <c r="P58" s="89"/>
      <c r="Q58" s="89"/>
      <c r="R58" s="89"/>
      <c r="S58" s="89"/>
      <c r="T58" s="89"/>
      <c r="U58" s="127"/>
      <c r="V58" s="124"/>
      <c r="W58" s="103"/>
    </row>
    <row r="59" spans="2:23" ht="13.5" thickTop="1" x14ac:dyDescent="0.2">
      <c r="E59" s="128">
        <f>SUM(E55:E58)</f>
        <v>0</v>
      </c>
      <c r="F59" s="123"/>
      <c r="G59" s="97"/>
      <c r="H59" s="82"/>
      <c r="I59" s="82"/>
      <c r="J59" s="82"/>
      <c r="K59" s="82"/>
      <c r="L59" s="82"/>
      <c r="M59" s="128">
        <f>SUM(M55:M58)</f>
        <v>0</v>
      </c>
      <c r="N59" s="123"/>
      <c r="O59" s="97"/>
      <c r="P59" s="82"/>
      <c r="Q59" s="82"/>
      <c r="R59" s="82"/>
      <c r="S59" s="82"/>
      <c r="T59" s="82"/>
      <c r="U59" s="128">
        <f>SUM(U55:U58)</f>
        <v>0</v>
      </c>
      <c r="V59" s="124"/>
      <c r="W59" s="129"/>
    </row>
    <row r="60" spans="2:23" ht="25.5" customHeight="1" x14ac:dyDescent="0.2">
      <c r="E60" s="130" t="str">
        <f>IF(ISBLANK(E57),"",IF(SUM(E55:E58)=100%,"","Capital Structure must total 100%"))</f>
        <v/>
      </c>
      <c r="F60" s="130"/>
      <c r="G60" s="131"/>
      <c r="H60" s="131"/>
      <c r="I60" s="131"/>
      <c r="J60" s="131"/>
      <c r="K60" s="131"/>
      <c r="L60" s="131"/>
      <c r="M60" s="130" t="str">
        <f>IF(ISBLANK(M57),"",IF(SUM(M55:M58)=100%,"","Capital Structure must total 100%"))</f>
        <v/>
      </c>
      <c r="N60" s="131"/>
      <c r="O60" s="131"/>
      <c r="P60" s="131"/>
      <c r="Q60" s="131"/>
      <c r="R60" s="131"/>
      <c r="S60" s="131"/>
      <c r="T60" s="131"/>
      <c r="U60" s="130" t="str">
        <f>IF(ISBLANK(U57),"",IF(SUM(U55:U58)=100%,"","Capital Structure must total 100%"))</f>
        <v/>
      </c>
      <c r="V60" s="132"/>
    </row>
    <row r="61" spans="2:23" x14ac:dyDescent="0.2">
      <c r="C61" s="86" t="s">
        <v>101</v>
      </c>
      <c r="D61" s="86"/>
      <c r="E61" s="89"/>
      <c r="F61" s="82"/>
      <c r="G61" s="89"/>
      <c r="H61" s="89"/>
      <c r="I61" s="89"/>
      <c r="J61" s="8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69"/>
    </row>
    <row r="62" spans="2:23" x14ac:dyDescent="0.2">
      <c r="C62" s="63" t="s">
        <v>102</v>
      </c>
      <c r="E62" s="133"/>
      <c r="F62" s="134"/>
      <c r="G62" s="81"/>
      <c r="H62" s="89"/>
      <c r="I62" s="89"/>
      <c r="J62" s="82"/>
      <c r="K62" s="89"/>
      <c r="L62" s="89"/>
      <c r="M62" s="133"/>
      <c r="N62" s="134"/>
      <c r="O62" s="81"/>
      <c r="P62" s="89"/>
      <c r="Q62" s="89"/>
      <c r="R62" s="89"/>
      <c r="S62" s="89"/>
      <c r="T62" s="89"/>
      <c r="U62" s="133"/>
      <c r="V62" s="135"/>
      <c r="W62" s="103"/>
    </row>
    <row r="63" spans="2:23" x14ac:dyDescent="0.2">
      <c r="C63" s="63" t="s">
        <v>103</v>
      </c>
      <c r="E63" s="133"/>
      <c r="F63" s="134"/>
      <c r="G63" s="81"/>
      <c r="H63" s="89"/>
      <c r="I63" s="89"/>
      <c r="J63" s="82"/>
      <c r="K63" s="89"/>
      <c r="L63" s="89"/>
      <c r="M63" s="133"/>
      <c r="N63" s="134"/>
      <c r="O63" s="81"/>
      <c r="P63" s="89"/>
      <c r="Q63" s="89"/>
      <c r="R63" s="89"/>
      <c r="S63" s="89"/>
      <c r="T63" s="89"/>
      <c r="U63" s="133"/>
      <c r="V63" s="135"/>
      <c r="W63" s="103"/>
    </row>
    <row r="64" spans="2:23" x14ac:dyDescent="0.2">
      <c r="C64" s="63" t="s">
        <v>104</v>
      </c>
      <c r="E64" s="133"/>
      <c r="F64" s="134"/>
      <c r="G64" s="81"/>
      <c r="H64" s="89"/>
      <c r="I64" s="89"/>
      <c r="J64" s="82"/>
      <c r="K64" s="89"/>
      <c r="L64" s="89"/>
      <c r="M64" s="133"/>
      <c r="N64" s="134"/>
      <c r="O64" s="81"/>
      <c r="P64" s="89"/>
      <c r="Q64" s="89"/>
      <c r="R64" s="89"/>
      <c r="S64" s="89"/>
      <c r="T64" s="89"/>
      <c r="U64" s="133"/>
      <c r="V64" s="135"/>
      <c r="W64" s="103"/>
    </row>
    <row r="65" spans="1:24" x14ac:dyDescent="0.2">
      <c r="C65" s="63" t="s">
        <v>105</v>
      </c>
      <c r="E65" s="133"/>
      <c r="F65" s="134"/>
      <c r="G65" s="81"/>
      <c r="H65" s="89"/>
      <c r="I65" s="89"/>
      <c r="J65" s="82"/>
      <c r="K65" s="89"/>
      <c r="L65" s="89"/>
      <c r="M65" s="133"/>
      <c r="N65" s="134"/>
      <c r="O65" s="81"/>
      <c r="P65" s="89"/>
      <c r="Q65" s="89"/>
      <c r="R65" s="89"/>
      <c r="S65" s="89"/>
      <c r="T65" s="89"/>
      <c r="U65" s="133"/>
      <c r="V65" s="135"/>
      <c r="W65" s="103"/>
    </row>
    <row r="66" spans="1:24" x14ac:dyDescent="0.2">
      <c r="D66" s="69"/>
      <c r="E66" s="136"/>
      <c r="F66" s="134"/>
      <c r="G66" s="105"/>
      <c r="H66" s="82"/>
      <c r="I66" s="82"/>
      <c r="J66" s="82"/>
      <c r="K66" s="82"/>
      <c r="L66" s="82"/>
      <c r="M66" s="136"/>
      <c r="N66" s="134"/>
      <c r="O66" s="105"/>
      <c r="P66" s="82"/>
      <c r="Q66" s="82"/>
      <c r="R66" s="82"/>
      <c r="S66" s="82"/>
      <c r="T66" s="82"/>
      <c r="U66" s="136"/>
      <c r="V66" s="135"/>
      <c r="W66" s="106"/>
      <c r="X66" s="69"/>
    </row>
    <row r="67" spans="1:24" ht="38.25" x14ac:dyDescent="0.2">
      <c r="D67" s="137" t="s">
        <v>106</v>
      </c>
      <c r="E67" s="76"/>
      <c r="F67" s="134"/>
      <c r="G67" s="107" t="s">
        <v>107</v>
      </c>
      <c r="H67" s="89"/>
      <c r="I67" s="87" t="str">
        <f>IF(ISBLANK(M67),"",IF(ISBLANK(E67),"",M67-E67))</f>
        <v/>
      </c>
      <c r="J67" s="82"/>
      <c r="K67" s="89"/>
      <c r="L67" s="89"/>
      <c r="M67" s="76"/>
      <c r="N67" s="134"/>
      <c r="O67" s="107" t="s">
        <v>107</v>
      </c>
      <c r="P67" s="89"/>
      <c r="Q67" s="87" t="str">
        <f>IF(ISBLANK(U67),"",IF(ISBLANK(M67),"",U67-M67))</f>
        <v/>
      </c>
      <c r="R67" s="89"/>
      <c r="S67" s="89"/>
      <c r="T67" s="89"/>
      <c r="U67" s="76"/>
      <c r="V67" s="135"/>
      <c r="W67" s="107" t="s">
        <v>107</v>
      </c>
    </row>
    <row r="68" spans="1:24" ht="10.5" customHeight="1" x14ac:dyDescent="0.2"/>
    <row r="69" spans="1:24" x14ac:dyDescent="0.2">
      <c r="A69" s="138" t="s">
        <v>37</v>
      </c>
      <c r="B69" s="138"/>
      <c r="C69" s="138"/>
      <c r="D69" s="138"/>
    </row>
    <row r="70" spans="1:24" ht="39" customHeight="1" x14ac:dyDescent="0.2">
      <c r="B70" s="139" t="s">
        <v>108</v>
      </c>
      <c r="C70" s="248" t="s">
        <v>109</v>
      </c>
      <c r="D70" s="248"/>
      <c r="E70" s="248"/>
      <c r="F70" s="248"/>
      <c r="G70" s="248"/>
      <c r="H70" s="248"/>
      <c r="I70" s="248"/>
      <c r="J70" s="248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116"/>
    </row>
    <row r="71" spans="1:24" x14ac:dyDescent="0.2">
      <c r="B71" s="140" t="s">
        <v>110</v>
      </c>
      <c r="C71" s="247" t="s">
        <v>111</v>
      </c>
      <c r="D71" s="247"/>
      <c r="E71" s="247"/>
      <c r="F71" s="247"/>
      <c r="G71" s="247"/>
      <c r="H71" s="247"/>
      <c r="I71" s="247"/>
      <c r="J71" s="247"/>
      <c r="K71" s="247"/>
      <c r="L71" s="247"/>
      <c r="M71" s="247"/>
      <c r="N71" s="247"/>
      <c r="O71" s="247"/>
      <c r="P71" s="247"/>
      <c r="Q71" s="247"/>
      <c r="R71" s="247"/>
      <c r="S71" s="247"/>
      <c r="T71" s="247"/>
      <c r="U71" s="247"/>
      <c r="V71" s="141"/>
    </row>
    <row r="72" spans="1:24" ht="27" customHeight="1" x14ac:dyDescent="0.2">
      <c r="B72" s="140" t="s">
        <v>52</v>
      </c>
      <c r="C72" s="251" t="s">
        <v>112</v>
      </c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1"/>
      <c r="P72" s="251"/>
      <c r="Q72" s="251"/>
      <c r="R72" s="251"/>
      <c r="S72" s="251"/>
      <c r="T72" s="251"/>
      <c r="U72" s="251"/>
      <c r="V72" s="100"/>
    </row>
    <row r="73" spans="1:24" x14ac:dyDescent="0.2">
      <c r="B73" s="140" t="s">
        <v>85</v>
      </c>
      <c r="C73" s="246" t="s">
        <v>113</v>
      </c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6"/>
      <c r="P73" s="246"/>
      <c r="Q73" s="246"/>
      <c r="R73" s="246"/>
      <c r="S73" s="246"/>
      <c r="T73" s="246"/>
      <c r="U73" s="246"/>
      <c r="V73" s="100"/>
    </row>
    <row r="74" spans="1:24" x14ac:dyDescent="0.2">
      <c r="B74" s="140" t="s">
        <v>114</v>
      </c>
      <c r="C74" s="249" t="s">
        <v>115</v>
      </c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116"/>
    </row>
    <row r="75" spans="1:24" x14ac:dyDescent="0.2">
      <c r="B75" s="140" t="s">
        <v>58</v>
      </c>
      <c r="C75" s="246" t="s">
        <v>116</v>
      </c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100"/>
    </row>
    <row r="76" spans="1:24" ht="26.25" customHeight="1" x14ac:dyDescent="0.2">
      <c r="B76" s="142" t="s">
        <v>53</v>
      </c>
      <c r="C76" s="250" t="s">
        <v>117</v>
      </c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  <c r="Q76" s="250"/>
      <c r="R76" s="250"/>
      <c r="S76" s="250"/>
      <c r="T76" s="250"/>
      <c r="U76" s="250"/>
      <c r="V76" s="143"/>
    </row>
    <row r="77" spans="1:24" x14ac:dyDescent="0.2">
      <c r="B77" s="142" t="s">
        <v>74</v>
      </c>
      <c r="C77" s="248" t="s">
        <v>118</v>
      </c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S77" s="248"/>
      <c r="T77" s="248"/>
      <c r="U77" s="248"/>
      <c r="V77" s="143"/>
    </row>
    <row r="78" spans="1:24" x14ac:dyDescent="0.2">
      <c r="B78" s="142" t="s">
        <v>98</v>
      </c>
      <c r="C78" s="246" t="s">
        <v>119</v>
      </c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143"/>
    </row>
    <row r="79" spans="1:24" x14ac:dyDescent="0.2">
      <c r="B79" s="142" t="s">
        <v>63</v>
      </c>
      <c r="C79" s="243" t="s">
        <v>120</v>
      </c>
      <c r="D79" s="243"/>
      <c r="E79" s="243"/>
      <c r="F79" s="243"/>
      <c r="G79" s="243"/>
      <c r="H79" s="243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143"/>
    </row>
    <row r="80" spans="1:24" x14ac:dyDescent="0.2">
      <c r="B80" s="144"/>
      <c r="C80" s="243"/>
      <c r="D80" s="243"/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143"/>
    </row>
    <row r="81" spans="2:22" ht="27.75" customHeight="1" x14ac:dyDescent="0.2">
      <c r="B81" s="142" t="s">
        <v>78</v>
      </c>
      <c r="C81" s="244" t="s">
        <v>121</v>
      </c>
      <c r="D81" s="214"/>
      <c r="E81" s="214"/>
      <c r="F81" s="214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143"/>
    </row>
    <row r="82" spans="2:22" ht="27.75" customHeight="1" x14ac:dyDescent="0.2">
      <c r="B82" s="142" t="s">
        <v>107</v>
      </c>
      <c r="C82" s="244" t="s">
        <v>122</v>
      </c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143"/>
    </row>
    <row r="83" spans="2:22" x14ac:dyDescent="0.2">
      <c r="B83" s="1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143"/>
    </row>
    <row r="84" spans="2:22" x14ac:dyDescent="0.2">
      <c r="B84" s="1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143"/>
    </row>
    <row r="85" spans="2:22" x14ac:dyDescent="0.2">
      <c r="B85" s="1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143"/>
    </row>
    <row r="86" spans="2:22" x14ac:dyDescent="0.2">
      <c r="B86" s="1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143"/>
    </row>
    <row r="87" spans="2:22" x14ac:dyDescent="0.2">
      <c r="B87" s="1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143"/>
    </row>
    <row r="88" spans="2:22" x14ac:dyDescent="0.2">
      <c r="B88" s="145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143"/>
    </row>
    <row r="89" spans="2:22" x14ac:dyDescent="0.2">
      <c r="C89" s="241"/>
      <c r="D89" s="241"/>
      <c r="E89" s="242"/>
      <c r="F89" s="242"/>
      <c r="G89" s="242"/>
      <c r="H89" s="242"/>
      <c r="I89" s="242"/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116"/>
    </row>
    <row r="90" spans="2:22" x14ac:dyDescent="0.2"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2"/>
      <c r="O90" s="242"/>
      <c r="P90" s="242"/>
      <c r="Q90" s="242"/>
      <c r="R90" s="242"/>
      <c r="S90" s="242"/>
      <c r="T90" s="242"/>
      <c r="U90" s="242"/>
      <c r="V90" s="116"/>
    </row>
  </sheetData>
  <sheetProtection password="82A3" sheet="1" objects="1" scenarios="1" formatColumns="0" formatRows="0"/>
  <mergeCells count="32">
    <mergeCell ref="C1:M1"/>
    <mergeCell ref="C2:K2"/>
    <mergeCell ref="C3:K3"/>
    <mergeCell ref="C4:K4"/>
    <mergeCell ref="E8:U8"/>
    <mergeCell ref="U12:U13"/>
    <mergeCell ref="Y20:Y21"/>
    <mergeCell ref="C70:U70"/>
    <mergeCell ref="E12:E13"/>
    <mergeCell ref="G12:G13"/>
    <mergeCell ref="I12:I13"/>
    <mergeCell ref="M12:M13"/>
    <mergeCell ref="O12:O13"/>
    <mergeCell ref="Q12:Q13"/>
    <mergeCell ref="C78:U78"/>
    <mergeCell ref="C86:U86"/>
    <mergeCell ref="C87:U87"/>
    <mergeCell ref="C88:U88"/>
    <mergeCell ref="C71:U71"/>
    <mergeCell ref="C77:U77"/>
    <mergeCell ref="C73:U73"/>
    <mergeCell ref="C74:U74"/>
    <mergeCell ref="C75:U75"/>
    <mergeCell ref="C76:U76"/>
    <mergeCell ref="C72:U72"/>
    <mergeCell ref="C89:U90"/>
    <mergeCell ref="C79:U80"/>
    <mergeCell ref="C81:U81"/>
    <mergeCell ref="C82:U82"/>
    <mergeCell ref="C83:U83"/>
    <mergeCell ref="C84:U84"/>
    <mergeCell ref="C85:U85"/>
  </mergeCells>
  <phoneticPr fontId="4" type="noConversion"/>
  <conditionalFormatting sqref="U59 M59 E59">
    <cfRule type="cellIs" dxfId="5" priority="1" stopIfTrue="1" operator="equal">
      <formula>0</formula>
    </cfRule>
  </conditionalFormatting>
  <conditionalFormatting sqref="M21 U21">
    <cfRule type="cellIs" dxfId="4" priority="2" stopIfTrue="1" operator="equal">
      <formula>0</formula>
    </cfRule>
  </conditionalFormatting>
  <conditionalFormatting sqref="M19:M20 M16">
    <cfRule type="cellIs" dxfId="3" priority="3" stopIfTrue="1" operator="equal">
      <formula>0</formula>
    </cfRule>
  </conditionalFormatting>
  <conditionalFormatting sqref="I12:I13 M12:M13 Q12:Q13">
    <cfRule type="cellIs" dxfId="2" priority="4" stopIfTrue="1" operator="notEqual">
      <formula>""</formula>
    </cfRule>
  </conditionalFormatting>
  <dataValidations disablePrompts="1" count="1">
    <dataValidation type="list" allowBlank="1" showInputMessage="1" showErrorMessage="1" prompt="Select either Interrogatory Responses, Supplementary Interrogatory Responses, Technical Conference, Settlement Agreement, Argument-in-Chief, or Reply Submission" sqref="M12:M13">
      <formula1>"Application Update, Interrogatory Responses, Supplementary Interrogatory Responses, Technical Conference, Settlement Agreement, Argument-in-Chief, Close of Discovery, Reply Submission"</formula1>
    </dataValidation>
  </dataValidations>
  <pageMargins left="0.75" right="0.75" top="0.46" bottom="0.79" header="0.26" footer="0.5"/>
  <pageSetup scale="54" orientation="portrait" r:id="rId1"/>
  <headerFooter alignWithMargins="0">
    <oddHeader>&amp;C&amp;"Arial,Bold"Note:  The figures presented in this worksheet are fictitious and are intended for presentation purposes only.</oddHeader>
    <oddFooter>&amp;C2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Z60"/>
  <sheetViews>
    <sheetView tabSelected="1" view="pageLayout" zoomScaleNormal="100" workbookViewId="0">
      <selection activeCell="X6" sqref="X6:Y6"/>
    </sheetView>
  </sheetViews>
  <sheetFormatPr defaultRowHeight="12.75" x14ac:dyDescent="0.2"/>
  <cols>
    <col min="1" max="1" width="1.42578125" style="152" customWidth="1"/>
    <col min="2" max="2" width="5.28515625" style="152" customWidth="1"/>
    <col min="3" max="3" width="6.7109375" style="152" customWidth="1"/>
    <col min="4" max="4" width="26.140625" style="152" customWidth="1"/>
    <col min="5" max="5" width="2.7109375" style="152" customWidth="1"/>
    <col min="6" max="6" width="15.42578125" style="152" customWidth="1"/>
    <col min="7" max="7" width="1.7109375" style="152" customWidth="1"/>
    <col min="8" max="8" width="2.85546875" style="152" customWidth="1"/>
    <col min="9" max="9" width="1.7109375" style="152" customWidth="1"/>
    <col min="10" max="10" width="15.140625" style="152" customWidth="1"/>
    <col min="11" max="11" width="1.7109375" style="152" customWidth="1"/>
    <col min="12" max="12" width="2.85546875" style="152" customWidth="1"/>
    <col min="13" max="13" width="1.7109375" style="152" customWidth="1"/>
    <col min="14" max="14" width="15.7109375" style="152" customWidth="1"/>
    <col min="15" max="15" width="1.85546875" style="152" customWidth="1"/>
    <col min="16" max="16" width="2.85546875" style="152" customWidth="1"/>
    <col min="17" max="17" width="1.7109375" style="152" customWidth="1"/>
    <col min="18" max="18" width="14.85546875" style="152" customWidth="1"/>
    <col min="19" max="19" width="1.7109375" style="152" customWidth="1"/>
    <col min="20" max="20" width="2.85546875" style="152" customWidth="1"/>
    <col min="21" max="21" width="1.7109375" style="152" customWidth="1"/>
    <col min="22" max="22" width="15.5703125" style="152" customWidth="1"/>
    <col min="23" max="23" width="1.42578125" style="152" customWidth="1"/>
    <col min="24" max="24" width="11.7109375" style="152" bestFit="1" customWidth="1"/>
    <col min="25" max="16384" width="9.140625" style="152"/>
  </cols>
  <sheetData>
    <row r="1" spans="2:23" s="146" customFormat="1" ht="21.75" x14ac:dyDescent="0.2"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147"/>
      <c r="N1" s="147"/>
      <c r="O1" s="147"/>
      <c r="P1" s="147"/>
      <c r="Q1" s="147"/>
      <c r="R1" s="147"/>
      <c r="S1" s="147"/>
      <c r="T1" s="147"/>
      <c r="U1" s="147"/>
      <c r="V1" s="148"/>
    </row>
    <row r="2" spans="2:23" s="146" customFormat="1" ht="18" x14ac:dyDescent="0.25"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</row>
    <row r="3" spans="2:23" s="146" customFormat="1" ht="18" x14ac:dyDescent="0.25">
      <c r="C3" s="261"/>
      <c r="D3" s="261"/>
      <c r="E3" s="261"/>
      <c r="F3" s="261"/>
      <c r="G3" s="261"/>
      <c r="H3" s="261"/>
      <c r="I3" s="149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</row>
    <row r="4" spans="2:23" s="146" customFormat="1" ht="18" x14ac:dyDescent="0.25">
      <c r="C4" s="261"/>
      <c r="D4" s="261"/>
      <c r="E4" s="261"/>
      <c r="F4" s="261"/>
      <c r="G4" s="261"/>
      <c r="H4" s="261"/>
      <c r="I4" s="149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</row>
    <row r="5" spans="2:23" s="146" customFormat="1" ht="15.75" x14ac:dyDescent="0.25">
      <c r="E5" s="151"/>
      <c r="F5" s="151"/>
      <c r="G5" s="151"/>
    </row>
    <row r="6" spans="2:23" s="146" customFormat="1" x14ac:dyDescent="0.2"/>
    <row r="8" spans="2:23" ht="15.75" x14ac:dyDescent="0.25">
      <c r="E8" s="153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153"/>
    </row>
    <row r="10" spans="2:23" x14ac:dyDescent="0.2">
      <c r="B10" s="209" t="s">
        <v>153</v>
      </c>
    </row>
    <row r="11" spans="2:23" ht="15.75" x14ac:dyDescent="0.25">
      <c r="J11" s="204" t="s">
        <v>148</v>
      </c>
    </row>
    <row r="12" spans="2:23" ht="18" x14ac:dyDescent="0.2">
      <c r="B12" s="154" t="s">
        <v>64</v>
      </c>
    </row>
    <row r="14" spans="2:23" ht="25.5" x14ac:dyDescent="0.2">
      <c r="B14" s="155" t="s">
        <v>123</v>
      </c>
      <c r="D14" s="156" t="s">
        <v>129</v>
      </c>
      <c r="E14" s="157"/>
      <c r="F14" s="158" t="s">
        <v>130</v>
      </c>
      <c r="G14" s="159"/>
      <c r="J14" s="158" t="str">
        <f>IF(N14="","","Adjustments")</f>
        <v/>
      </c>
      <c r="K14" s="159"/>
      <c r="N14" s="158" t="str">
        <f>IF(ISBLANK('[5]3. Data_Input_Sheet'!M12),"",'[5]3. Data_Input_Sheet'!M12)</f>
        <v/>
      </c>
      <c r="R14" s="158" t="str">
        <f>IF(N14="","","Adjustments")</f>
        <v/>
      </c>
      <c r="V14" s="158" t="str">
        <f>'[5]3. Data_Input_Sheet'!U12</f>
        <v>Per Board Decision</v>
      </c>
    </row>
    <row r="16" spans="2:23" x14ac:dyDescent="0.2">
      <c r="D16" s="160" t="s">
        <v>65</v>
      </c>
    </row>
    <row r="17" spans="2:26" ht="25.5" x14ac:dyDescent="0.2">
      <c r="B17" s="161">
        <v>1</v>
      </c>
      <c r="D17" s="162" t="s">
        <v>131</v>
      </c>
      <c r="E17" s="163"/>
      <c r="F17" s="164">
        <f>'[5]3. Data_Input_Sheet'!E26</f>
        <v>0</v>
      </c>
      <c r="G17" s="164"/>
      <c r="H17" s="165"/>
      <c r="I17" s="166"/>
      <c r="J17" s="164">
        <f>N17-F17</f>
        <v>0</v>
      </c>
      <c r="K17" s="164"/>
      <c r="L17" s="165"/>
      <c r="M17" s="166"/>
      <c r="N17" s="164">
        <f>'[5]3. Data_Input_Sheet'!M26</f>
        <v>0</v>
      </c>
      <c r="O17" s="166"/>
      <c r="P17" s="165"/>
      <c r="Q17" s="166"/>
      <c r="R17" s="164">
        <f>V17-N17</f>
        <v>0</v>
      </c>
      <c r="S17" s="166"/>
      <c r="T17" s="165"/>
      <c r="U17" s="166"/>
      <c r="V17" s="164">
        <f>IF(ISBLANK('[5]3. Data_Input_Sheet'!U26),'[5]5. Utility Income'!N16,'[5]3. Data_Input_Sheet'!U26)</f>
        <v>0</v>
      </c>
    </row>
    <row r="18" spans="2:26" x14ac:dyDescent="0.2">
      <c r="B18" s="161">
        <v>2</v>
      </c>
      <c r="D18" s="152" t="s">
        <v>132</v>
      </c>
      <c r="E18" s="167" t="s">
        <v>110</v>
      </c>
      <c r="F18" s="168">
        <f>F51</f>
        <v>2220100</v>
      </c>
      <c r="G18" s="169"/>
      <c r="H18" s="165"/>
      <c r="I18" s="166"/>
      <c r="J18" s="168">
        <f>N18-F18</f>
        <v>-2220100</v>
      </c>
      <c r="K18" s="169"/>
      <c r="L18" s="165"/>
      <c r="M18" s="166"/>
      <c r="N18" s="168">
        <f>N51</f>
        <v>0</v>
      </c>
      <c r="O18" s="166"/>
      <c r="P18" s="165"/>
      <c r="Q18" s="166"/>
      <c r="R18" s="168">
        <f>V18-N18</f>
        <v>0</v>
      </c>
      <c r="S18" s="166"/>
      <c r="T18" s="165"/>
      <c r="U18" s="166"/>
      <c r="V18" s="168">
        <f>V51</f>
        <v>0</v>
      </c>
    </row>
    <row r="19" spans="2:26" x14ac:dyDescent="0.2">
      <c r="B19" s="161"/>
      <c r="F19" s="273">
        <f>SUM(F17:F18)</f>
        <v>2220100</v>
      </c>
      <c r="G19" s="170"/>
      <c r="H19" s="171"/>
      <c r="I19" s="171"/>
      <c r="J19" s="273">
        <f>SUM(J17:J18)</f>
        <v>-2220100</v>
      </c>
      <c r="K19" s="170"/>
      <c r="L19" s="171"/>
      <c r="M19" s="171"/>
      <c r="N19" s="273">
        <f>SUM(N17:N18)</f>
        <v>0</v>
      </c>
      <c r="O19" s="171"/>
      <c r="P19" s="171"/>
      <c r="Q19" s="171"/>
      <c r="R19" s="273">
        <f>SUM(R17:R18)</f>
        <v>0</v>
      </c>
      <c r="S19" s="171"/>
      <c r="T19" s="171"/>
      <c r="U19" s="171"/>
      <c r="V19" s="273">
        <f>SUM(V17:V18)</f>
        <v>0</v>
      </c>
    </row>
    <row r="20" spans="2:26" x14ac:dyDescent="0.2">
      <c r="B20" s="161">
        <v>3</v>
      </c>
      <c r="D20" s="152" t="s">
        <v>133</v>
      </c>
      <c r="F20" s="274"/>
      <c r="G20" s="170"/>
      <c r="H20" s="171"/>
      <c r="I20" s="171"/>
      <c r="J20" s="274"/>
      <c r="K20" s="170"/>
      <c r="L20" s="171"/>
      <c r="M20" s="171"/>
      <c r="N20" s="274"/>
      <c r="O20" s="171"/>
      <c r="P20" s="171"/>
      <c r="Q20" s="171"/>
      <c r="R20" s="274"/>
      <c r="S20" s="171"/>
      <c r="T20" s="171"/>
      <c r="U20" s="171"/>
      <c r="V20" s="274"/>
    </row>
    <row r="21" spans="2:26" x14ac:dyDescent="0.2">
      <c r="B21" s="161"/>
      <c r="F21" s="164"/>
      <c r="G21" s="164"/>
      <c r="H21" s="172"/>
      <c r="I21" s="172"/>
      <c r="J21" s="164"/>
      <c r="K21" s="164"/>
      <c r="L21" s="172"/>
      <c r="M21" s="172"/>
      <c r="N21" s="164"/>
      <c r="O21" s="172"/>
      <c r="P21" s="172"/>
      <c r="Q21" s="172"/>
      <c r="R21" s="164"/>
      <c r="S21" s="172"/>
      <c r="T21" s="172"/>
      <c r="U21" s="172"/>
      <c r="V21" s="164"/>
    </row>
    <row r="22" spans="2:26" x14ac:dyDescent="0.2">
      <c r="B22" s="161"/>
      <c r="D22" s="160" t="s">
        <v>75</v>
      </c>
      <c r="F22" s="164"/>
      <c r="G22" s="164"/>
      <c r="H22" s="172"/>
      <c r="I22" s="172"/>
      <c r="J22" s="164"/>
      <c r="K22" s="164"/>
      <c r="L22" s="172"/>
      <c r="M22" s="172"/>
      <c r="N22" s="164"/>
      <c r="O22" s="172"/>
      <c r="P22" s="172"/>
      <c r="Q22" s="172"/>
      <c r="R22" s="164"/>
      <c r="S22" s="172"/>
      <c r="T22" s="172"/>
      <c r="U22" s="172"/>
      <c r="V22" s="164"/>
    </row>
    <row r="23" spans="2:26" x14ac:dyDescent="0.2">
      <c r="B23" s="161">
        <v>4</v>
      </c>
      <c r="D23" s="152" t="s">
        <v>134</v>
      </c>
      <c r="F23" s="164">
        <f>'[5]3. Data_Input_Sheet'!E36</f>
        <v>0</v>
      </c>
      <c r="G23" s="164"/>
      <c r="H23" s="165"/>
      <c r="I23" s="166"/>
      <c r="J23" s="164">
        <f>'[5]3. Data_Input_Sheet'!I36</f>
        <v>0</v>
      </c>
      <c r="K23" s="164"/>
      <c r="L23" s="165"/>
      <c r="M23" s="166"/>
      <c r="N23" s="164" t="str">
        <f>'[5]3. Data_Input_Sheet'!M36</f>
        <v/>
      </c>
      <c r="O23" s="166"/>
      <c r="P23" s="165"/>
      <c r="Q23" s="166"/>
      <c r="R23" s="164">
        <f>'[5]3. Data_Input_Sheet'!Q36</f>
        <v>0</v>
      </c>
      <c r="S23" s="166"/>
      <c r="T23" s="165"/>
      <c r="U23" s="166"/>
      <c r="V23" s="164" t="str">
        <f>'[5]3. Data_Input_Sheet'!U36</f>
        <v/>
      </c>
    </row>
    <row r="24" spans="2:26" x14ac:dyDescent="0.2">
      <c r="B24" s="161">
        <v>5</v>
      </c>
      <c r="D24" s="152" t="s">
        <v>135</v>
      </c>
      <c r="F24" s="164">
        <f>'[5]3. Data_Input_Sheet'!E37</f>
        <v>0</v>
      </c>
      <c r="G24" s="164"/>
      <c r="H24" s="165"/>
      <c r="I24" s="166"/>
      <c r="J24" s="164">
        <f>'[5]3. Data_Input_Sheet'!I37</f>
        <v>0</v>
      </c>
      <c r="K24" s="164"/>
      <c r="L24" s="165"/>
      <c r="M24" s="166"/>
      <c r="N24" s="164" t="str">
        <f>'[5]3. Data_Input_Sheet'!M37</f>
        <v/>
      </c>
      <c r="O24" s="166"/>
      <c r="P24" s="165"/>
      <c r="Q24" s="166"/>
      <c r="R24" s="164">
        <f>'[5]3. Data_Input_Sheet'!Q37</f>
        <v>0</v>
      </c>
      <c r="S24" s="166"/>
      <c r="T24" s="165"/>
      <c r="U24" s="166"/>
      <c r="V24" s="164" t="str">
        <f>'[5]3. Data_Input_Sheet'!U37</f>
        <v/>
      </c>
    </row>
    <row r="25" spans="2:26" x14ac:dyDescent="0.2">
      <c r="B25" s="161">
        <v>6</v>
      </c>
      <c r="C25" s="173"/>
      <c r="D25" s="173" t="s">
        <v>136</v>
      </c>
      <c r="E25" s="173"/>
      <c r="F25" s="164">
        <f>'[5]3. Data_Input_Sheet'!E38</f>
        <v>0</v>
      </c>
      <c r="G25" s="164"/>
      <c r="H25" s="165"/>
      <c r="I25" s="166"/>
      <c r="J25" s="164">
        <f>'[5]3. Data_Input_Sheet'!I38</f>
        <v>0</v>
      </c>
      <c r="K25" s="164"/>
      <c r="L25" s="165"/>
      <c r="M25" s="166"/>
      <c r="N25" s="164" t="str">
        <f>'[5]3. Data_Input_Sheet'!M38</f>
        <v/>
      </c>
      <c r="O25" s="166"/>
      <c r="P25" s="165"/>
      <c r="Q25" s="166"/>
      <c r="R25" s="164">
        <f>'[5]3. Data_Input_Sheet'!Q38</f>
        <v>0</v>
      </c>
      <c r="S25" s="166"/>
      <c r="T25" s="165"/>
      <c r="U25" s="166"/>
      <c r="V25" s="164" t="str">
        <f>'[5]3. Data_Input_Sheet'!U38</f>
        <v/>
      </c>
      <c r="W25" s="173"/>
      <c r="X25" s="173"/>
      <c r="Y25" s="173"/>
      <c r="Z25" s="173"/>
    </row>
    <row r="26" spans="2:26" x14ac:dyDescent="0.2">
      <c r="B26" s="161">
        <v>7</v>
      </c>
      <c r="C26" s="173"/>
      <c r="D26" s="173" t="s">
        <v>137</v>
      </c>
      <c r="E26" s="173"/>
      <c r="F26" s="169">
        <f>'[5]6. Taxes_PILs'!G25</f>
        <v>0</v>
      </c>
      <c r="G26" s="169"/>
      <c r="H26" s="165"/>
      <c r="I26" s="166"/>
      <c r="J26" s="169">
        <f>N26-F26</f>
        <v>0</v>
      </c>
      <c r="K26" s="169"/>
      <c r="L26" s="165"/>
      <c r="M26" s="166"/>
      <c r="N26" s="169">
        <f>'[5]6. Taxes_PILs'!K25</f>
        <v>0</v>
      </c>
      <c r="O26" s="166"/>
      <c r="P26" s="174"/>
      <c r="Q26" s="166"/>
      <c r="R26" s="169">
        <f>V26-N26</f>
        <v>0</v>
      </c>
      <c r="S26" s="166"/>
      <c r="T26" s="165"/>
      <c r="U26" s="166"/>
      <c r="V26" s="169">
        <f>'[5]6. Taxes_PILs'!O25</f>
        <v>0</v>
      </c>
      <c r="W26" s="173"/>
      <c r="X26" s="173"/>
      <c r="Y26" s="173"/>
      <c r="Z26" s="173"/>
    </row>
    <row r="27" spans="2:26" x14ac:dyDescent="0.2">
      <c r="B27" s="161">
        <v>8</v>
      </c>
      <c r="D27" s="152" t="s">
        <v>138</v>
      </c>
      <c r="F27" s="168">
        <f>'[5]3. Data_Input_Sheet'!E40</f>
        <v>0</v>
      </c>
      <c r="G27" s="169"/>
      <c r="H27" s="165"/>
      <c r="I27" s="166"/>
      <c r="J27" s="168">
        <f>'[5]3. Data_Input_Sheet'!I40</f>
        <v>0</v>
      </c>
      <c r="K27" s="169"/>
      <c r="L27" s="165"/>
      <c r="M27" s="166"/>
      <c r="N27" s="168" t="str">
        <f>'[5]3. Data_Input_Sheet'!M40</f>
        <v/>
      </c>
      <c r="O27" s="166"/>
      <c r="P27" s="165"/>
      <c r="Q27" s="166"/>
      <c r="R27" s="168">
        <f>'[5]3. Data_Input_Sheet'!Q40</f>
        <v>0</v>
      </c>
      <c r="S27" s="166"/>
      <c r="T27" s="165"/>
      <c r="U27" s="166"/>
      <c r="V27" s="168" t="str">
        <f>'[5]3. Data_Input_Sheet'!U40</f>
        <v/>
      </c>
    </row>
    <row r="28" spans="2:26" x14ac:dyDescent="0.2">
      <c r="B28" s="161"/>
      <c r="D28" s="175"/>
      <c r="F28" s="267">
        <f>SUM(F23:F27)</f>
        <v>0</v>
      </c>
      <c r="G28" s="176"/>
      <c r="H28" s="171"/>
      <c r="I28" s="171"/>
      <c r="J28" s="267">
        <f>SUM(J23:J27)</f>
        <v>0</v>
      </c>
      <c r="K28" s="176"/>
      <c r="L28" s="171"/>
      <c r="M28" s="171"/>
      <c r="N28" s="267">
        <f>SUM(N23:N27)</f>
        <v>0</v>
      </c>
      <c r="O28" s="171"/>
      <c r="P28" s="171"/>
      <c r="Q28" s="171"/>
      <c r="R28" s="267">
        <f>SUM(R23:R27)</f>
        <v>0</v>
      </c>
      <c r="S28" s="171"/>
      <c r="T28" s="171"/>
      <c r="U28" s="171"/>
      <c r="V28" s="267">
        <f>SUM(V23:V27)</f>
        <v>0</v>
      </c>
    </row>
    <row r="29" spans="2:26" x14ac:dyDescent="0.2">
      <c r="B29" s="161">
        <v>9</v>
      </c>
      <c r="D29" s="177" t="s">
        <v>139</v>
      </c>
      <c r="F29" s="271"/>
      <c r="G29" s="176"/>
      <c r="H29" s="171"/>
      <c r="I29" s="171"/>
      <c r="J29" s="271"/>
      <c r="K29" s="176"/>
      <c r="L29" s="171"/>
      <c r="M29" s="171"/>
      <c r="N29" s="271"/>
      <c r="O29" s="171"/>
      <c r="P29" s="171"/>
      <c r="Q29" s="171"/>
      <c r="R29" s="271"/>
      <c r="S29" s="171"/>
      <c r="T29" s="171"/>
      <c r="U29" s="171"/>
      <c r="V29" s="271"/>
    </row>
    <row r="30" spans="2:26" x14ac:dyDescent="0.2">
      <c r="B30" s="161"/>
      <c r="F30" s="178"/>
      <c r="G30" s="178"/>
      <c r="H30" s="172"/>
      <c r="I30" s="172"/>
      <c r="J30" s="178"/>
      <c r="K30" s="178"/>
      <c r="L30" s="172"/>
      <c r="M30" s="172"/>
      <c r="N30" s="178"/>
      <c r="O30" s="172"/>
      <c r="P30" s="172"/>
      <c r="Q30" s="172"/>
      <c r="R30" s="178"/>
      <c r="S30" s="172"/>
      <c r="T30" s="172"/>
      <c r="U30" s="172"/>
      <c r="V30" s="178"/>
    </row>
    <row r="31" spans="2:26" x14ac:dyDescent="0.2">
      <c r="B31" s="161">
        <v>10</v>
      </c>
      <c r="D31" s="175" t="s">
        <v>124</v>
      </c>
      <c r="F31" s="179">
        <f>'[5]7. Cost_of_Capital'!P19</f>
        <v>0</v>
      </c>
      <c r="G31" s="178"/>
      <c r="H31" s="172"/>
      <c r="I31" s="172"/>
      <c r="J31" s="179">
        <f>N31-F31</f>
        <v>0</v>
      </c>
      <c r="K31" s="178"/>
      <c r="L31" s="172"/>
      <c r="M31" s="172"/>
      <c r="N31" s="179">
        <f>'[5]7. Cost_of_Capital'!P35</f>
        <v>0</v>
      </c>
      <c r="O31" s="172"/>
      <c r="P31" s="172"/>
      <c r="Q31" s="172"/>
      <c r="R31" s="179">
        <f>V31-N31</f>
        <v>0</v>
      </c>
      <c r="S31" s="172"/>
      <c r="T31" s="172"/>
      <c r="U31" s="172"/>
      <c r="V31" s="179">
        <f>'[5]7. Cost_of_Capital'!P51</f>
        <v>0</v>
      </c>
    </row>
    <row r="32" spans="2:26" x14ac:dyDescent="0.2">
      <c r="B32" s="161"/>
      <c r="F32" s="178"/>
      <c r="G32" s="178"/>
      <c r="H32" s="172"/>
      <c r="I32" s="172"/>
      <c r="J32" s="178"/>
      <c r="K32" s="178"/>
      <c r="L32" s="172"/>
      <c r="M32" s="172"/>
      <c r="N32" s="178"/>
      <c r="O32" s="172"/>
      <c r="P32" s="172"/>
      <c r="Q32" s="172"/>
      <c r="R32" s="178"/>
      <c r="S32" s="172"/>
      <c r="T32" s="172"/>
      <c r="U32" s="172"/>
      <c r="V32" s="178"/>
    </row>
    <row r="33" spans="2:24" x14ac:dyDescent="0.2">
      <c r="B33" s="161">
        <v>11</v>
      </c>
      <c r="D33" s="177" t="s">
        <v>140</v>
      </c>
      <c r="F33" s="178">
        <f>F28+F31</f>
        <v>0</v>
      </c>
      <c r="G33" s="178"/>
      <c r="H33" s="172"/>
      <c r="I33" s="172"/>
      <c r="J33" s="178">
        <f>J31+J28</f>
        <v>0</v>
      </c>
      <c r="K33" s="178"/>
      <c r="L33" s="172"/>
      <c r="M33" s="172"/>
      <c r="N33" s="178">
        <f>N31+N28</f>
        <v>0</v>
      </c>
      <c r="O33" s="172"/>
      <c r="P33" s="172"/>
      <c r="Q33" s="172"/>
      <c r="R33" s="178">
        <f>R31+R28</f>
        <v>0</v>
      </c>
      <c r="S33" s="172"/>
      <c r="T33" s="172"/>
      <c r="U33" s="172"/>
      <c r="V33" s="178">
        <f>V28+V31</f>
        <v>0</v>
      </c>
    </row>
    <row r="34" spans="2:24" x14ac:dyDescent="0.2">
      <c r="B34" s="161"/>
      <c r="F34" s="180"/>
      <c r="G34" s="170"/>
      <c r="H34" s="171"/>
      <c r="I34" s="171"/>
      <c r="J34" s="180"/>
      <c r="K34" s="170"/>
      <c r="L34" s="171"/>
      <c r="M34" s="171"/>
      <c r="N34" s="180"/>
      <c r="O34" s="171"/>
      <c r="P34" s="171"/>
      <c r="Q34" s="171"/>
      <c r="R34" s="180"/>
      <c r="S34" s="171"/>
      <c r="T34" s="171"/>
      <c r="U34" s="171"/>
      <c r="V34" s="180"/>
    </row>
    <row r="35" spans="2:24" ht="63.75" x14ac:dyDescent="0.2">
      <c r="B35" s="161">
        <v>12</v>
      </c>
      <c r="D35" s="181" t="s">
        <v>125</v>
      </c>
      <c r="F35" s="168">
        <f>'[5]3. Data_Input_Sheet'!E67</f>
        <v>0</v>
      </c>
      <c r="G35" s="169"/>
      <c r="H35" s="172"/>
      <c r="I35" s="172"/>
      <c r="J35" s="168">
        <f>N35-F35</f>
        <v>0</v>
      </c>
      <c r="K35" s="169"/>
      <c r="L35" s="172"/>
      <c r="M35" s="172"/>
      <c r="N35" s="168">
        <f>'[5]3. Data_Input_Sheet'!M67</f>
        <v>0</v>
      </c>
      <c r="O35" s="172"/>
      <c r="P35" s="172"/>
      <c r="Q35" s="172"/>
      <c r="R35" s="168">
        <f>V35-N35</f>
        <v>0</v>
      </c>
      <c r="S35" s="172"/>
      <c r="T35" s="172"/>
      <c r="U35" s="172"/>
      <c r="V35" s="168">
        <f>'[5]3. Data_Input_Sheet'!U67</f>
        <v>0</v>
      </c>
    </row>
    <row r="36" spans="2:24" x14ac:dyDescent="0.2">
      <c r="B36" s="161"/>
      <c r="F36" s="170"/>
      <c r="G36" s="170"/>
      <c r="H36" s="171"/>
      <c r="I36" s="171"/>
      <c r="J36" s="170"/>
      <c r="K36" s="170"/>
      <c r="L36" s="171"/>
      <c r="M36" s="171"/>
      <c r="N36" s="170"/>
      <c r="O36" s="171"/>
      <c r="P36" s="171"/>
      <c r="Q36" s="171"/>
      <c r="R36" s="170"/>
      <c r="S36" s="171"/>
      <c r="T36" s="171"/>
      <c r="U36" s="171"/>
      <c r="V36" s="170"/>
    </row>
    <row r="37" spans="2:24" ht="26.25" thickBot="1" x14ac:dyDescent="0.25">
      <c r="B37" s="161">
        <v>13</v>
      </c>
      <c r="D37" s="182" t="s">
        <v>141</v>
      </c>
      <c r="E37" s="163"/>
      <c r="F37" s="183">
        <f>F19-(F33+F35)</f>
        <v>2220100</v>
      </c>
      <c r="G37" s="170"/>
      <c r="H37" s="184"/>
      <c r="I37" s="184"/>
      <c r="J37" s="183">
        <f>J19-(J33+J35)</f>
        <v>-2220100</v>
      </c>
      <c r="K37" s="170"/>
      <c r="L37" s="185"/>
      <c r="M37" s="185"/>
      <c r="N37" s="183">
        <f>N19-(N33+N35)</f>
        <v>0</v>
      </c>
      <c r="O37" s="185"/>
      <c r="P37" s="185"/>
      <c r="Q37" s="185"/>
      <c r="R37" s="183">
        <f>R19-(R33+R35)</f>
        <v>0</v>
      </c>
      <c r="S37" s="185"/>
      <c r="T37" s="185"/>
      <c r="U37" s="185"/>
      <c r="V37" s="183">
        <f>V19-(V33+V35)</f>
        <v>0</v>
      </c>
      <c r="X37" s="186"/>
    </row>
    <row r="38" spans="2:24" ht="13.5" thickTop="1" x14ac:dyDescent="0.2">
      <c r="B38" s="161"/>
      <c r="F38" s="269">
        <f>'[5]6. Taxes_PILs'!G31</f>
        <v>0</v>
      </c>
      <c r="G38" s="176"/>
      <c r="H38" s="171"/>
      <c r="I38" s="171"/>
      <c r="J38" s="269">
        <f>N38-F38</f>
        <v>0</v>
      </c>
      <c r="K38" s="176"/>
      <c r="L38" s="171"/>
      <c r="M38" s="171"/>
      <c r="N38" s="269">
        <f>'[5]6. Taxes_PILs'!K31</f>
        <v>0</v>
      </c>
      <c r="O38" s="171"/>
      <c r="P38" s="171"/>
      <c r="Q38" s="171"/>
      <c r="R38" s="269">
        <f>V38-N38</f>
        <v>0</v>
      </c>
      <c r="S38" s="171"/>
      <c r="T38" s="171"/>
      <c r="U38" s="171"/>
      <c r="V38" s="269">
        <f>IF('[5]6. Taxes_PILs'!O31=0,N38,'[5]6. Taxes_PILs'!O31)</f>
        <v>0</v>
      </c>
    </row>
    <row r="39" spans="2:24" x14ac:dyDescent="0.2">
      <c r="B39" s="161">
        <v>14</v>
      </c>
      <c r="D39" s="175" t="s">
        <v>142</v>
      </c>
      <c r="F39" s="270"/>
      <c r="G39" s="176"/>
      <c r="H39" s="171"/>
      <c r="I39" s="171"/>
      <c r="J39" s="270"/>
      <c r="K39" s="176"/>
      <c r="L39" s="171"/>
      <c r="M39" s="171"/>
      <c r="N39" s="270"/>
      <c r="O39" s="171"/>
      <c r="P39" s="171"/>
      <c r="Q39" s="171"/>
      <c r="R39" s="270"/>
      <c r="S39" s="171"/>
      <c r="T39" s="171"/>
      <c r="U39" s="171"/>
      <c r="V39" s="270"/>
    </row>
    <row r="40" spans="2:24" x14ac:dyDescent="0.2">
      <c r="B40" s="161"/>
      <c r="F40" s="267">
        <f>F37-F38</f>
        <v>2220100</v>
      </c>
      <c r="G40" s="176"/>
      <c r="H40" s="171"/>
      <c r="I40" s="171"/>
      <c r="J40" s="267">
        <f>J37-J38</f>
        <v>-2220100</v>
      </c>
      <c r="K40" s="176"/>
      <c r="L40" s="171"/>
      <c r="M40" s="171"/>
      <c r="N40" s="267">
        <f>N37-N38</f>
        <v>0</v>
      </c>
      <c r="O40" s="171"/>
      <c r="P40" s="171"/>
      <c r="Q40" s="171"/>
      <c r="R40" s="267">
        <f>R37-R38</f>
        <v>0</v>
      </c>
      <c r="S40" s="171"/>
      <c r="T40" s="171"/>
      <c r="U40" s="171"/>
      <c r="V40" s="267">
        <f>V37-V38</f>
        <v>0</v>
      </c>
    </row>
    <row r="41" spans="2:24" ht="13.5" thickBot="1" x14ac:dyDescent="0.25">
      <c r="B41" s="161">
        <v>15</v>
      </c>
      <c r="D41" s="187" t="s">
        <v>143</v>
      </c>
      <c r="F41" s="268"/>
      <c r="G41" s="176"/>
      <c r="H41" s="184"/>
      <c r="I41" s="184"/>
      <c r="J41" s="268"/>
      <c r="K41" s="176"/>
      <c r="L41" s="184"/>
      <c r="M41" s="184"/>
      <c r="N41" s="268"/>
      <c r="O41" s="184"/>
      <c r="P41" s="184"/>
      <c r="Q41" s="184"/>
      <c r="R41" s="268"/>
      <c r="S41" s="184"/>
      <c r="T41" s="184"/>
      <c r="U41" s="184"/>
      <c r="V41" s="268"/>
    </row>
    <row r="42" spans="2:24" ht="13.5" thickTop="1" x14ac:dyDescent="0.2"/>
    <row r="45" spans="2:24" x14ac:dyDescent="0.2">
      <c r="B45" s="272" t="s">
        <v>126</v>
      </c>
      <c r="C45" s="272"/>
      <c r="D45" s="272"/>
      <c r="E45" s="272"/>
      <c r="F45" s="272"/>
      <c r="G45" s="272"/>
      <c r="H45" s="272"/>
      <c r="I45" s="272"/>
      <c r="J45" s="272"/>
      <c r="K45" s="272"/>
      <c r="L45" s="272"/>
      <c r="M45" s="272"/>
      <c r="N45" s="272"/>
      <c r="O45" s="272"/>
      <c r="P45" s="272"/>
      <c r="Q45" s="272"/>
      <c r="R45" s="272"/>
      <c r="S45" s="272"/>
      <c r="T45" s="272"/>
      <c r="U45" s="272"/>
      <c r="V45" s="272"/>
    </row>
    <row r="46" spans="2:24" x14ac:dyDescent="0.2">
      <c r="D46" s="188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</row>
    <row r="47" spans="2:24" x14ac:dyDescent="0.2">
      <c r="B47" s="167" t="s">
        <v>110</v>
      </c>
      <c r="D47" s="189" t="s">
        <v>144</v>
      </c>
      <c r="E47" s="146"/>
      <c r="F47" s="190">
        <f>'Ex. 2-RRWF-3. Data_Input_Sheet'!E28</f>
        <v>125000</v>
      </c>
      <c r="G47" s="190"/>
      <c r="H47" s="191"/>
      <c r="I47" s="192"/>
      <c r="J47" s="190" t="str">
        <f>'[5]3. Data_Input_Sheet'!I28</f>
        <v/>
      </c>
      <c r="K47" s="190"/>
      <c r="L47" s="191"/>
      <c r="M47" s="146"/>
      <c r="N47" s="190">
        <f>'[5]3. Data_Input_Sheet'!M28</f>
        <v>0</v>
      </c>
      <c r="O47" s="190"/>
      <c r="P47" s="191"/>
      <c r="Q47" s="146"/>
      <c r="R47" s="190" t="str">
        <f>'[5]3. Data_Input_Sheet'!Q28</f>
        <v/>
      </c>
      <c r="S47" s="190"/>
      <c r="T47" s="191"/>
      <c r="U47" s="146"/>
      <c r="V47" s="190">
        <f>IF(ISBLANK('[5]3. Data_Input_Sheet'!U28),N47,'[5]3. Data_Input_Sheet'!U28)</f>
        <v>0</v>
      </c>
    </row>
    <row r="48" spans="2:24" x14ac:dyDescent="0.2">
      <c r="D48" s="189" t="s">
        <v>145</v>
      </c>
      <c r="E48" s="146"/>
      <c r="F48" s="190">
        <f>'Ex. 2-RRWF-3. Data_Input_Sheet'!E29</f>
        <v>12300</v>
      </c>
      <c r="G48" s="190"/>
      <c r="H48" s="191"/>
      <c r="I48" s="192"/>
      <c r="J48" s="190" t="str">
        <f>'[5]3. Data_Input_Sheet'!I29</f>
        <v/>
      </c>
      <c r="K48" s="190"/>
      <c r="L48" s="191"/>
      <c r="M48" s="146"/>
      <c r="N48" s="190">
        <f>'[5]3. Data_Input_Sheet'!M29</f>
        <v>0</v>
      </c>
      <c r="O48" s="190"/>
      <c r="P48" s="191"/>
      <c r="Q48" s="146"/>
      <c r="R48" s="190" t="str">
        <f>'[5]3. Data_Input_Sheet'!Q29</f>
        <v/>
      </c>
      <c r="S48" s="190"/>
      <c r="T48" s="191"/>
      <c r="U48" s="146"/>
      <c r="V48" s="190">
        <f>IF(ISBLANK('[5]3. Data_Input_Sheet'!U29),N48,'[5]3. Data_Input_Sheet'!U29)</f>
        <v>0</v>
      </c>
    </row>
    <row r="49" spans="2:22" x14ac:dyDescent="0.2">
      <c r="D49" s="189" t="s">
        <v>146</v>
      </c>
      <c r="E49" s="146"/>
      <c r="F49" s="190">
        <f>'Ex. 2-RRWF-3. Data_Input_Sheet'!E30</f>
        <v>1703100</v>
      </c>
      <c r="G49" s="190"/>
      <c r="H49" s="191"/>
      <c r="I49" s="192"/>
      <c r="J49" s="190" t="str">
        <f>'[5]3. Data_Input_Sheet'!I30</f>
        <v/>
      </c>
      <c r="K49" s="190"/>
      <c r="L49" s="191"/>
      <c r="M49" s="146"/>
      <c r="N49" s="190">
        <f>'[5]3. Data_Input_Sheet'!M30</f>
        <v>0</v>
      </c>
      <c r="O49" s="190"/>
      <c r="P49" s="191"/>
      <c r="Q49" s="146"/>
      <c r="R49" s="190" t="str">
        <f>'[5]3. Data_Input_Sheet'!Q30</f>
        <v/>
      </c>
      <c r="S49" s="190"/>
      <c r="T49" s="191"/>
      <c r="U49" s="146"/>
      <c r="V49" s="190">
        <f>IF(ISBLANK('[5]3. Data_Input_Sheet'!U30),N49,'[5]3. Data_Input_Sheet'!U30)</f>
        <v>0</v>
      </c>
    </row>
    <row r="50" spans="2:22" x14ac:dyDescent="0.2">
      <c r="D50" s="189" t="s">
        <v>147</v>
      </c>
      <c r="E50" s="146"/>
      <c r="F50" s="200">
        <f>'Ex. 2-RRWF-3. Data_Input_Sheet'!E31</f>
        <v>379700</v>
      </c>
      <c r="G50" s="190"/>
      <c r="H50" s="191"/>
      <c r="I50" s="192"/>
      <c r="J50" s="190" t="str">
        <f>'[5]3. Data_Input_Sheet'!I31</f>
        <v/>
      </c>
      <c r="K50" s="190"/>
      <c r="L50" s="191"/>
      <c r="M50" s="146"/>
      <c r="N50" s="190">
        <f>'[5]3. Data_Input_Sheet'!M31</f>
        <v>0</v>
      </c>
      <c r="O50" s="190"/>
      <c r="P50" s="191"/>
      <c r="Q50" s="146"/>
      <c r="R50" s="190" t="str">
        <f>'[5]3. Data_Input_Sheet'!Q31</f>
        <v/>
      </c>
      <c r="S50" s="190"/>
      <c r="T50" s="191"/>
      <c r="U50" s="146"/>
      <c r="V50" s="190">
        <f>IF(ISBLANK('[5]3. Data_Input_Sheet'!U31),N50,'[5]3. Data_Input_Sheet'!U31)</f>
        <v>0</v>
      </c>
    </row>
    <row r="51" spans="2:22" x14ac:dyDescent="0.2">
      <c r="D51" s="189"/>
      <c r="E51" s="146"/>
      <c r="F51" s="264">
        <f>SUM(F47:F50)</f>
        <v>2220100</v>
      </c>
      <c r="G51" s="193"/>
      <c r="H51" s="146"/>
      <c r="I51" s="146"/>
      <c r="J51" s="264">
        <f>SUM(J47:J50)</f>
        <v>0</v>
      </c>
      <c r="K51" s="146"/>
      <c r="L51" s="146"/>
      <c r="M51" s="146"/>
      <c r="N51" s="264">
        <f>SUM(N47:N50)</f>
        <v>0</v>
      </c>
      <c r="O51" s="146"/>
      <c r="P51" s="146"/>
      <c r="Q51" s="146"/>
      <c r="R51" s="264">
        <f>SUM(R47:R50)</f>
        <v>0</v>
      </c>
      <c r="S51" s="146"/>
      <c r="T51" s="146"/>
      <c r="U51" s="146"/>
      <c r="V51" s="264">
        <f>SUM(V47:V50)</f>
        <v>0</v>
      </c>
    </row>
    <row r="52" spans="2:22" ht="13.5" thickBot="1" x14ac:dyDescent="0.25">
      <c r="D52" s="194" t="s">
        <v>73</v>
      </c>
      <c r="E52" s="146"/>
      <c r="F52" s="265"/>
      <c r="G52" s="193"/>
      <c r="H52" s="146"/>
      <c r="I52" s="146"/>
      <c r="J52" s="265"/>
      <c r="K52" s="146"/>
      <c r="L52" s="146"/>
      <c r="M52" s="146"/>
      <c r="N52" s="265"/>
      <c r="O52" s="146"/>
      <c r="P52" s="146"/>
      <c r="Q52" s="146"/>
      <c r="R52" s="265"/>
      <c r="S52" s="146"/>
      <c r="T52" s="146"/>
      <c r="U52" s="146"/>
      <c r="V52" s="265"/>
    </row>
    <row r="53" spans="2:22" ht="13.5" thickTop="1" x14ac:dyDescent="0.2"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</row>
    <row r="54" spans="2:22" x14ac:dyDescent="0.2"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</row>
    <row r="55" spans="2:22" x14ac:dyDescent="0.2">
      <c r="B55" s="161"/>
      <c r="D55" s="263"/>
      <c r="E55" s="263"/>
      <c r="F55" s="263"/>
      <c r="G55" s="263"/>
      <c r="H55" s="263"/>
      <c r="I55" s="263"/>
      <c r="J55" s="263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</row>
    <row r="56" spans="2:22" x14ac:dyDescent="0.2">
      <c r="B56" s="161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</row>
    <row r="57" spans="2:22" x14ac:dyDescent="0.2">
      <c r="B57" s="161"/>
      <c r="D57" s="266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</row>
    <row r="58" spans="2:22" x14ac:dyDescent="0.2">
      <c r="B58" s="161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</row>
    <row r="59" spans="2:22" x14ac:dyDescent="0.2">
      <c r="B59" s="161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</row>
    <row r="60" spans="2:22" x14ac:dyDescent="0.2">
      <c r="B60" s="161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</row>
  </sheetData>
  <mergeCells count="37">
    <mergeCell ref="B45:V45"/>
    <mergeCell ref="R19:R20"/>
    <mergeCell ref="R38:R39"/>
    <mergeCell ref="V19:V20"/>
    <mergeCell ref="C1:L1"/>
    <mergeCell ref="C2:V2"/>
    <mergeCell ref="C3:H3"/>
    <mergeCell ref="C4:H4"/>
    <mergeCell ref="F8:V8"/>
    <mergeCell ref="F19:F20"/>
    <mergeCell ref="J19:J20"/>
    <mergeCell ref="N19:N20"/>
    <mergeCell ref="F40:F41"/>
    <mergeCell ref="J40:J41"/>
    <mergeCell ref="N40:N41"/>
    <mergeCell ref="R40:R41"/>
    <mergeCell ref="V40:V41"/>
    <mergeCell ref="V38:V39"/>
    <mergeCell ref="F28:F29"/>
    <mergeCell ref="J28:J29"/>
    <mergeCell ref="N28:N29"/>
    <mergeCell ref="R28:R29"/>
    <mergeCell ref="V28:V29"/>
    <mergeCell ref="F38:F39"/>
    <mergeCell ref="J38:J39"/>
    <mergeCell ref="N38:N39"/>
    <mergeCell ref="D58:V58"/>
    <mergeCell ref="D59:V59"/>
    <mergeCell ref="D60:V60"/>
    <mergeCell ref="R51:R52"/>
    <mergeCell ref="V51:V52"/>
    <mergeCell ref="D56:V56"/>
    <mergeCell ref="D57:V57"/>
    <mergeCell ref="D55:V55"/>
    <mergeCell ref="F51:F52"/>
    <mergeCell ref="J51:J52"/>
    <mergeCell ref="N51:N52"/>
  </mergeCells>
  <phoneticPr fontId="4" type="noConversion"/>
  <conditionalFormatting sqref="J14">
    <cfRule type="cellIs" dxfId="1" priority="1" stopIfTrue="1" operator="equal">
      <formula>""</formula>
    </cfRule>
  </conditionalFormatting>
  <conditionalFormatting sqref="N14 R14">
    <cfRule type="cellIs" dxfId="0" priority="2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scale="52" orientation="portrait" r:id="rId1"/>
  <headerFooter>
    <oddHeader xml:space="preserve">&amp;C&amp;"Arial,Bold"Note:  The figures presented in this worksheet are fictitious and are intended for presentation purposes only.       &amp;"Arial,Regular"    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Example 1 - App.2-F</vt:lpstr>
      <vt:lpstr>Ex. 1 -RRWF-3. Data_Input_Sheet</vt:lpstr>
      <vt:lpstr>Ex. 1 - RRWF - 9. Rev_Reqt (2)</vt:lpstr>
      <vt:lpstr>Example 2 - App.2-F </vt:lpstr>
      <vt:lpstr>Ex. 2-RRWF-3. Data_Input_Sheet</vt:lpstr>
      <vt:lpstr>Ex.2-RRWF- 9. Rev_Reqt</vt:lpstr>
      <vt:lpstr>'Ex. 1 -RRWF-3. Data_Input_Sheet'!Print_Area</vt:lpstr>
      <vt:lpstr>'Ex. 2-RRWF-3. Data_Input_Sheet'!Print_Area</vt:lpstr>
      <vt:lpstr>'Example 1 - App.2-F'!Print_Area</vt:lpstr>
      <vt:lpstr>'Example 2 - App.2-F 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Kwan</dc:creator>
  <cp:lastModifiedBy> Antonette Franco</cp:lastModifiedBy>
  <cp:lastPrinted>2012-07-18T20:44:43Z</cp:lastPrinted>
  <dcterms:created xsi:type="dcterms:W3CDTF">2012-07-18T17:04:59Z</dcterms:created>
  <dcterms:modified xsi:type="dcterms:W3CDTF">2012-07-24T17:07:55Z</dcterms:modified>
</cp:coreProperties>
</file>