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theme/themeOverride3.xml" ContentType="application/vnd.openxmlformats-officedocument.themeOverride+xml"/>
  <Override PartName="/xl/charts/chart7.xml" ContentType="application/vnd.openxmlformats-officedocument.drawingml.chart+xml"/>
  <Override PartName="/xl/charts/chart8.xml" ContentType="application/vnd.openxmlformats-officedocument.drawingml.chart+xml"/>
  <Override PartName="/xl/theme/themeOverride4.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5.xml" ContentType="application/vnd.openxmlformats-officedocument.themeOverride+xml"/>
  <Override PartName="/xl/charts/chart11.xml" ContentType="application/vnd.openxmlformats-officedocument.drawingml.chart+xml"/>
  <Override PartName="/xl/charts/chart12.xml" ContentType="application/vnd.openxmlformats-officedocument.drawingml.chart+xml"/>
  <Override PartName="/xl/theme/themeOverride6.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7.xml" ContentType="application/vnd.openxmlformats-officedocument.themeOverride+xml"/>
  <Override PartName="/xl/charts/chart15.xml" ContentType="application/vnd.openxmlformats-officedocument.drawingml.chart+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charts/chart20.xml" ContentType="application/vnd.openxmlformats-officedocument.drawingml.chart+xml"/>
  <Override PartName="/xl/theme/themeOverride10.xml" ContentType="application/vnd.openxmlformats-officedocument.themeOverride+xml"/>
  <Override PartName="/xl/charts/chart21.xml" ContentType="application/vnd.openxmlformats-officedocument.drawingml.chart+xml"/>
  <Override PartName="/xl/charts/chart22.xml" ContentType="application/vnd.openxmlformats-officedocument.drawingml.chart+xml"/>
  <Override PartName="/xl/theme/themeOverride11.xml" ContentType="application/vnd.openxmlformats-officedocument.themeOverride+xml"/>
  <Override PartName="/xl/charts/chart23.xml" ContentType="application/vnd.openxmlformats-officedocument.drawingml.chart+xml"/>
  <Override PartName="/xl/charts/chart24.xml" ContentType="application/vnd.openxmlformats-officedocument.drawingml.chart+xml"/>
  <Override PartName="/xl/theme/themeOverride12.xml" ContentType="application/vnd.openxmlformats-officedocument.themeOverride+xml"/>
  <Override PartName="/xl/charts/chart25.xml" ContentType="application/vnd.openxmlformats-officedocument.drawingml.chart+xml"/>
  <Override PartName="/xl/charts/chart26.xml" ContentType="application/vnd.openxmlformats-officedocument.drawingml.chart+xml"/>
  <Override PartName="/xl/theme/themeOverride13.xml" ContentType="application/vnd.openxmlformats-officedocument.themeOverride+xml"/>
  <Override PartName="/xl/charts/chart27.xml" ContentType="application/vnd.openxmlformats-officedocument.drawingml.chart+xml"/>
  <Override PartName="/xl/charts/chart28.xml" ContentType="application/vnd.openxmlformats-officedocument.drawingml.chart+xml"/>
  <Override PartName="/xl/theme/themeOverride14.xml" ContentType="application/vnd.openxmlformats-officedocument.themeOverride+xml"/>
  <Override PartName="/xl/charts/chart29.xml" ContentType="application/vnd.openxmlformats-officedocument.drawingml.chart+xml"/>
  <Override PartName="/xl/charts/chart30.xml" ContentType="application/vnd.openxmlformats-officedocument.drawingml.chart+xml"/>
  <Override PartName="/xl/theme/themeOverride15.xml" ContentType="application/vnd.openxmlformats-officedocument.themeOverride+xml"/>
  <Override PartName="/xl/charts/chart31.xml" ContentType="application/vnd.openxmlformats-officedocument.drawingml.chart+xml"/>
  <Override PartName="/xl/charts/chart32.xml" ContentType="application/vnd.openxmlformats-officedocument.drawingml.chart+xml"/>
  <Override PartName="/xl/theme/themeOverride16.xml" ContentType="application/vnd.openxmlformats-officedocument.themeOverride+xml"/>
  <Override PartName="/xl/charts/chart33.xml" ContentType="application/vnd.openxmlformats-officedocument.drawingml.chart+xml"/>
  <Override PartName="/xl/charts/chart34.xml" ContentType="application/vnd.openxmlformats-officedocument.drawingml.chart+xml"/>
  <Override PartName="/xl/theme/themeOverride17.xml" ContentType="application/vnd.openxmlformats-officedocument.themeOverride+xml"/>
  <Override PartName="/xl/charts/chart35.xml" ContentType="application/vnd.openxmlformats-officedocument.drawingml.chart+xml"/>
  <Override PartName="/xl/charts/chart36.xml" ContentType="application/vnd.openxmlformats-officedocument.drawingml.chart+xml"/>
  <Override PartName="/xl/theme/themeOverride18.xml" ContentType="application/vnd.openxmlformats-officedocument.themeOverride+xml"/>
  <Override PartName="/xl/charts/chart37.xml" ContentType="application/vnd.openxmlformats-officedocument.drawingml.chart+xml"/>
  <Override PartName="/xl/charts/chart38.xml" ContentType="application/vnd.openxmlformats-officedocument.drawingml.chart+xml"/>
  <Override PartName="/xl/theme/themeOverride19.xml" ContentType="application/vnd.openxmlformats-officedocument.themeOverride+xml"/>
  <Override PartName="/xl/charts/chart39.xml" ContentType="application/vnd.openxmlformats-officedocument.drawingml.chart+xml"/>
  <Override PartName="/xl/charts/chart40.xml" ContentType="application/vnd.openxmlformats-officedocument.drawingml.chart+xml"/>
  <Override PartName="/xl/theme/themeOverride20.xml" ContentType="application/vnd.openxmlformats-officedocument.themeOverride+xml"/>
  <Override PartName="/xl/charts/chart41.xml" ContentType="application/vnd.openxmlformats-officedocument.drawingml.chart+xml"/>
  <Override PartName="/xl/charts/chart42.xml" ContentType="application/vnd.openxmlformats-officedocument.drawingml.chart+xml"/>
  <Override PartName="/xl/theme/themeOverride21.xml" ContentType="application/vnd.openxmlformats-officedocument.themeOverride+xml"/>
  <Override PartName="/xl/charts/chart43.xml" ContentType="application/vnd.openxmlformats-officedocument.drawingml.chart+xml"/>
  <Override PartName="/xl/charts/chart44.xml" ContentType="application/vnd.openxmlformats-officedocument.drawingml.chart+xml"/>
  <Override PartName="/xl/theme/themeOverride22.xml" ContentType="application/vnd.openxmlformats-officedocument.themeOverride+xml"/>
  <Override PartName="/xl/charts/chart45.xml" ContentType="application/vnd.openxmlformats-officedocument.drawingml.chart+xml"/>
  <Override PartName="/xl/charts/chart46.xml" ContentType="application/vnd.openxmlformats-officedocument.drawingml.chart+xml"/>
  <Override PartName="/xl/theme/themeOverride23.xml" ContentType="application/vnd.openxmlformats-officedocument.themeOverride+xml"/>
  <Override PartName="/xl/charts/chart47.xml" ContentType="application/vnd.openxmlformats-officedocument.drawingml.chart+xml"/>
  <Override PartName="/xl/charts/chart48.xml" ContentType="application/vnd.openxmlformats-officedocument.drawingml.chart+xml"/>
  <Override PartName="/xl/theme/themeOverride24.xml" ContentType="application/vnd.openxmlformats-officedocument.themeOverride+xml"/>
  <Override PartName="/xl/charts/chart49.xml" ContentType="application/vnd.openxmlformats-officedocument.drawingml.chart+xml"/>
  <Override PartName="/xl/charts/chart50.xml" ContentType="application/vnd.openxmlformats-officedocument.drawingml.chart+xml"/>
  <Override PartName="/xl/theme/themeOverride25.xml" ContentType="application/vnd.openxmlformats-officedocument.themeOverride+xml"/>
  <Override PartName="/xl/charts/chart51.xml" ContentType="application/vnd.openxmlformats-officedocument.drawingml.chart+xml"/>
  <Override PartName="/xl/charts/chart52.xml" ContentType="application/vnd.openxmlformats-officedocument.drawingml.chart+xml"/>
  <Override PartName="/xl/theme/themeOverride26.xml" ContentType="application/vnd.openxmlformats-officedocument.themeOverride+xml"/>
  <Override PartName="/xl/charts/chart53.xml" ContentType="application/vnd.openxmlformats-officedocument.drawingml.chart+xml"/>
  <Override PartName="/xl/charts/chart54.xml" ContentType="application/vnd.openxmlformats-officedocument.drawingml.chart+xml"/>
  <Override PartName="/xl/theme/themeOverride27.xml" ContentType="application/vnd.openxmlformats-officedocument.themeOverride+xml"/>
  <Override PartName="/xl/charts/chart55.xml" ContentType="application/vnd.openxmlformats-officedocument.drawingml.chart+xml"/>
  <Override PartName="/xl/charts/chart56.xml" ContentType="application/vnd.openxmlformats-officedocument.drawingml.chart+xml"/>
  <Override PartName="/xl/theme/themeOverride28.xml" ContentType="application/vnd.openxmlformats-officedocument.themeOverride+xml"/>
  <Override PartName="/xl/charts/chart57.xml" ContentType="application/vnd.openxmlformats-officedocument.drawingml.chart+xml"/>
  <Override PartName="/xl/charts/chart58.xml" ContentType="application/vnd.openxmlformats-officedocument.drawingml.chart+xml"/>
  <Override PartName="/xl/theme/themeOverride29.xml" ContentType="application/vnd.openxmlformats-officedocument.themeOverride+xml"/>
  <Override PartName="/xl/charts/chart59.xml" ContentType="application/vnd.openxmlformats-officedocument.drawingml.chart+xml"/>
  <Override PartName="/xl/charts/chart60.xml" ContentType="application/vnd.openxmlformats-officedocument.drawingml.chart+xml"/>
  <Override PartName="/xl/theme/themeOverride30.xml" ContentType="application/vnd.openxmlformats-officedocument.themeOverride+xml"/>
  <Override PartName="/xl/charts/chart61.xml" ContentType="application/vnd.openxmlformats-officedocument.drawingml.chart+xml"/>
  <Override PartName="/xl/charts/chart62.xml" ContentType="application/vnd.openxmlformats-officedocument.drawingml.chart+xml"/>
  <Override PartName="/xl/theme/themeOverride31.xml" ContentType="application/vnd.openxmlformats-officedocument.themeOverride+xml"/>
  <Override PartName="/xl/charts/chart63.xml" ContentType="application/vnd.openxmlformats-officedocument.drawingml.chart+xml"/>
  <Override PartName="/xl/charts/chart64.xml" ContentType="application/vnd.openxmlformats-officedocument.drawingml.chart+xml"/>
  <Override PartName="/xl/theme/themeOverride32.xml" ContentType="application/vnd.openxmlformats-officedocument.themeOverride+xml"/>
  <Override PartName="/xl/charts/chart65.xml" ContentType="application/vnd.openxmlformats-officedocument.drawingml.chart+xml"/>
  <Override PartName="/xl/charts/chart66.xml" ContentType="application/vnd.openxmlformats-officedocument.drawingml.chart+xml"/>
  <Override PartName="/xl/theme/themeOverride33.xml" ContentType="application/vnd.openxmlformats-officedocument.themeOverride+xml"/>
  <Override PartName="/xl/charts/chart67.xml" ContentType="application/vnd.openxmlformats-officedocument.drawingml.chart+xml"/>
  <Override PartName="/xl/charts/chart68.xml" ContentType="application/vnd.openxmlformats-officedocument.drawingml.chart+xml"/>
  <Override PartName="/xl/theme/themeOverride34.xml" ContentType="application/vnd.openxmlformats-officedocument.themeOverride+xml"/>
  <Override PartName="/xl/charts/chart69.xml" ContentType="application/vnd.openxmlformats-officedocument.drawingml.chart+xml"/>
  <Override PartName="/xl/charts/chart70.xml" ContentType="application/vnd.openxmlformats-officedocument.drawingml.chart+xml"/>
  <Override PartName="/xl/theme/themeOverride35.xml" ContentType="application/vnd.openxmlformats-officedocument.themeOverride+xml"/>
  <Override PartName="/xl/charts/chart71.xml" ContentType="application/vnd.openxmlformats-officedocument.drawingml.chart+xml"/>
  <Override PartName="/xl/charts/chart72.xml" ContentType="application/vnd.openxmlformats-officedocument.drawingml.chart+xml"/>
  <Override PartName="/xl/theme/themeOverride36.xml" ContentType="application/vnd.openxmlformats-officedocument.themeOverride+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theme/themeOverride37.xml" ContentType="application/vnd.openxmlformats-officedocument.themeOverride+xml"/>
  <Override PartName="/xl/charts/chart77.xml" ContentType="application/vnd.openxmlformats-officedocument.drawingml.chart+xml"/>
  <Override PartName="/xl/charts/chart78.xml" ContentType="application/vnd.openxmlformats-officedocument.drawingml.chart+xml"/>
  <Override PartName="/xl/theme/themeOverride38.xml" ContentType="application/vnd.openxmlformats-officedocument.themeOverride+xml"/>
  <Override PartName="/xl/charts/chart79.xml" ContentType="application/vnd.openxmlformats-officedocument.drawingml.chart+xml"/>
  <Override PartName="/xl/charts/chart80.xml" ContentType="application/vnd.openxmlformats-officedocument.drawingml.chart+xml"/>
  <Override PartName="/xl/theme/themeOverride39.xml" ContentType="application/vnd.openxmlformats-officedocument.themeOverride+xml"/>
  <Override PartName="/xl/charts/chart81.xml" ContentType="application/vnd.openxmlformats-officedocument.drawingml.chart+xml"/>
  <Override PartName="/xl/charts/chart82.xml" ContentType="application/vnd.openxmlformats-officedocument.drawingml.chart+xml"/>
  <Override PartName="/xl/theme/themeOverride40.xml" ContentType="application/vnd.openxmlformats-officedocument.themeOverride+xml"/>
  <Override PartName="/xl/charts/chart83.xml" ContentType="application/vnd.openxmlformats-officedocument.drawingml.chart+xml"/>
  <Override PartName="/xl/charts/chart84.xml" ContentType="application/vnd.openxmlformats-officedocument.drawingml.chart+xml"/>
  <Override PartName="/xl/theme/themeOverride41.xml" ContentType="application/vnd.openxmlformats-officedocument.themeOverride+xml"/>
  <Override PartName="/xl/charts/chart85.xml" ContentType="application/vnd.openxmlformats-officedocument.drawingml.chart+xml"/>
  <Override PartName="/xl/charts/chart86.xml" ContentType="application/vnd.openxmlformats-officedocument.drawingml.chart+xml"/>
  <Override PartName="/xl/theme/themeOverride42.xml" ContentType="application/vnd.openxmlformats-officedocument.themeOverride+xml"/>
  <Override PartName="/xl/charts/chart87.xml" ContentType="application/vnd.openxmlformats-officedocument.drawingml.chart+xml"/>
  <Override PartName="/xl/charts/chart88.xml" ContentType="application/vnd.openxmlformats-officedocument.drawingml.chart+xml"/>
  <Override PartName="/xl/theme/themeOverride43.xml" ContentType="application/vnd.openxmlformats-officedocument.themeOverride+xml"/>
  <Override PartName="/xl/charts/chart89.xml" ContentType="application/vnd.openxmlformats-officedocument.drawingml.chart+xml"/>
  <Override PartName="/xl/charts/chart90.xml" ContentType="application/vnd.openxmlformats-officedocument.drawingml.chart+xml"/>
  <Override PartName="/xl/theme/themeOverride44.xml" ContentType="application/vnd.openxmlformats-officedocument.themeOverride+xml"/>
  <Override PartName="/xl/charts/chart91.xml" ContentType="application/vnd.openxmlformats-officedocument.drawingml.chart+xml"/>
  <Override PartName="/xl/charts/chart92.xml" ContentType="application/vnd.openxmlformats-officedocument.drawingml.chart+xml"/>
  <Override PartName="/xl/theme/themeOverride45.xml" ContentType="application/vnd.openxmlformats-officedocument.themeOverride+xml"/>
  <Override PartName="/xl/charts/chart93.xml" ContentType="application/vnd.openxmlformats-officedocument.drawingml.chart+xml"/>
  <Override PartName="/xl/charts/chart94.xml" ContentType="application/vnd.openxmlformats-officedocument.drawingml.chart+xml"/>
  <Override PartName="/xl/theme/themeOverride46.xml" ContentType="application/vnd.openxmlformats-officedocument.themeOverride+xml"/>
  <Override PartName="/xl/charts/chart95.xml" ContentType="application/vnd.openxmlformats-officedocument.drawingml.chart+xml"/>
  <Override PartName="/xl/charts/chart96.xml" ContentType="application/vnd.openxmlformats-officedocument.drawingml.chart+xml"/>
  <Override PartName="/xl/theme/themeOverride47.xml" ContentType="application/vnd.openxmlformats-officedocument.themeOverride+xml"/>
  <Override PartName="/xl/charts/chart97.xml" ContentType="application/vnd.openxmlformats-officedocument.drawingml.chart+xml"/>
  <Override PartName="/xl/charts/chart98.xml" ContentType="application/vnd.openxmlformats-officedocument.drawingml.chart+xml"/>
  <Override PartName="/xl/theme/themeOverride48.xml" ContentType="application/vnd.openxmlformats-officedocument.themeOverride+xml"/>
  <Override PartName="/xl/charts/chart99.xml" ContentType="application/vnd.openxmlformats-officedocument.drawingml.chart+xml"/>
  <Override PartName="/xl/charts/chart100.xml" ContentType="application/vnd.openxmlformats-officedocument.drawingml.chart+xml"/>
  <Override PartName="/xl/theme/themeOverride49.xml" ContentType="application/vnd.openxmlformats-officedocument.themeOverride+xml"/>
  <Override PartName="/xl/charts/chart101.xml" ContentType="application/vnd.openxmlformats-officedocument.drawingml.chart+xml"/>
  <Override PartName="/xl/charts/chart102.xml" ContentType="application/vnd.openxmlformats-officedocument.drawingml.chart+xml"/>
  <Override PartName="/xl/theme/themeOverride50.xml" ContentType="application/vnd.openxmlformats-officedocument.themeOverride+xml"/>
  <Override PartName="/xl/charts/chart103.xml" ContentType="application/vnd.openxmlformats-officedocument.drawingml.chart+xml"/>
  <Override PartName="/xl/charts/chart104.xml" ContentType="application/vnd.openxmlformats-officedocument.drawingml.chart+xml"/>
  <Override PartName="/xl/theme/themeOverride51.xml" ContentType="application/vnd.openxmlformats-officedocument.themeOverride+xml"/>
  <Override PartName="/xl/charts/chart105.xml" ContentType="application/vnd.openxmlformats-officedocument.drawingml.chart+xml"/>
  <Override PartName="/xl/charts/chart106.xml" ContentType="application/vnd.openxmlformats-officedocument.drawingml.chart+xml"/>
  <Override PartName="/xl/theme/themeOverride52.xml" ContentType="application/vnd.openxmlformats-officedocument.themeOverride+xml"/>
  <Override PartName="/xl/charts/chart107.xml" ContentType="application/vnd.openxmlformats-officedocument.drawingml.chart+xml"/>
  <Override PartName="/xl/charts/chart108.xml" ContentType="application/vnd.openxmlformats-officedocument.drawingml.chart+xml"/>
  <Override PartName="/xl/theme/themeOverride53.xml" ContentType="application/vnd.openxmlformats-officedocument.themeOverride+xml"/>
  <Override PartName="/xl/charts/chart109.xml" ContentType="application/vnd.openxmlformats-officedocument.drawingml.chart+xml"/>
  <Override PartName="/xl/charts/chart110.xml" ContentType="application/vnd.openxmlformats-officedocument.drawingml.chart+xml"/>
  <Override PartName="/xl/theme/themeOverride54.xml" ContentType="application/vnd.openxmlformats-officedocument.themeOverride+xml"/>
  <Override PartName="/xl/charts/chart111.xml" ContentType="application/vnd.openxmlformats-officedocument.drawingml.chart+xml"/>
  <Override PartName="/xl/charts/chart112.xml" ContentType="application/vnd.openxmlformats-officedocument.drawingml.chart+xml"/>
  <Override PartName="/xl/theme/themeOverride55.xml" ContentType="application/vnd.openxmlformats-officedocument.themeOverride+xml"/>
  <Override PartName="/xl/charts/chart113.xml" ContentType="application/vnd.openxmlformats-officedocument.drawingml.chart+xml"/>
  <Override PartName="/xl/charts/chart114.xml" ContentType="application/vnd.openxmlformats-officedocument.drawingml.chart+xml"/>
  <Override PartName="/xl/theme/themeOverride56.xml" ContentType="application/vnd.openxmlformats-officedocument.themeOverride+xml"/>
  <Override PartName="/xl/charts/chart115.xml" ContentType="application/vnd.openxmlformats-officedocument.drawingml.chart+xml"/>
  <Override PartName="/xl/charts/chart116.xml" ContentType="application/vnd.openxmlformats-officedocument.drawingml.chart+xml"/>
  <Override PartName="/xl/theme/themeOverride57.xml" ContentType="application/vnd.openxmlformats-officedocument.themeOverride+xml"/>
  <Override PartName="/xl/charts/chart117.xml" ContentType="application/vnd.openxmlformats-officedocument.drawingml.chart+xml"/>
  <Override PartName="/xl/charts/chart118.xml" ContentType="application/vnd.openxmlformats-officedocument.drawingml.chart+xml"/>
  <Override PartName="/xl/theme/themeOverride58.xml" ContentType="application/vnd.openxmlformats-officedocument.themeOverride+xml"/>
  <Override PartName="/xl/charts/chart119.xml" ContentType="application/vnd.openxmlformats-officedocument.drawingml.chart+xml"/>
  <Override PartName="/xl/charts/chart120.xml" ContentType="application/vnd.openxmlformats-officedocument.drawingml.chart+xml"/>
  <Override PartName="/xl/theme/themeOverride59.xml" ContentType="application/vnd.openxmlformats-officedocument.themeOverride+xml"/>
  <Override PartName="/xl/charts/chart121.xml" ContentType="application/vnd.openxmlformats-officedocument.drawingml.chart+xml"/>
  <Override PartName="/xl/charts/chart122.xml" ContentType="application/vnd.openxmlformats-officedocument.drawingml.chart+xml"/>
  <Override PartName="/xl/theme/themeOverride60.xml" ContentType="application/vnd.openxmlformats-officedocument.themeOverride+xml"/>
  <Override PartName="/xl/charts/chart123.xml" ContentType="application/vnd.openxmlformats-officedocument.drawingml.chart+xml"/>
  <Override PartName="/xl/charts/chart124.xml" ContentType="application/vnd.openxmlformats-officedocument.drawingml.chart+xml"/>
  <Override PartName="/xl/theme/themeOverride61.xml" ContentType="application/vnd.openxmlformats-officedocument.themeOverride+xml"/>
  <Override PartName="/xl/charts/chart125.xml" ContentType="application/vnd.openxmlformats-officedocument.drawingml.chart+xml"/>
  <Override PartName="/xl/charts/chart126.xml" ContentType="application/vnd.openxmlformats-officedocument.drawingml.chart+xml"/>
  <Override PartName="/xl/theme/themeOverride62.xml" ContentType="application/vnd.openxmlformats-officedocument.themeOverride+xml"/>
  <Override PartName="/xl/charts/chart127.xml" ContentType="application/vnd.openxmlformats-officedocument.drawingml.chart+xml"/>
  <Override PartName="/xl/charts/chart128.xml" ContentType="application/vnd.openxmlformats-officedocument.drawingml.chart+xml"/>
  <Override PartName="/xl/theme/themeOverride63.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theme/themeOverride64.xml" ContentType="application/vnd.openxmlformats-officedocument.themeOverride+xml"/>
  <Override PartName="/xl/charts/chart131.xml" ContentType="application/vnd.openxmlformats-officedocument.drawingml.chart+xml"/>
  <Override PartName="/xl/charts/chart132.xml" ContentType="application/vnd.openxmlformats-officedocument.drawingml.chart+xml"/>
  <Override PartName="/xl/theme/themeOverride65.xml" ContentType="application/vnd.openxmlformats-officedocument.themeOverride+xml"/>
  <Override PartName="/xl/charts/chart133.xml" ContentType="application/vnd.openxmlformats-officedocument.drawingml.chart+xml"/>
  <Override PartName="/xl/charts/chart134.xml" ContentType="application/vnd.openxmlformats-officedocument.drawingml.chart+xml"/>
  <Override PartName="/xl/theme/themeOverride66.xml" ContentType="application/vnd.openxmlformats-officedocument.themeOverride+xml"/>
  <Override PartName="/xl/charts/chart135.xml" ContentType="application/vnd.openxmlformats-officedocument.drawingml.chart+xml"/>
  <Override PartName="/xl/charts/chart136.xml" ContentType="application/vnd.openxmlformats-officedocument.drawingml.chart+xml"/>
  <Override PartName="/xl/theme/themeOverride67.xml" ContentType="application/vnd.openxmlformats-officedocument.themeOverride+xml"/>
  <Override PartName="/xl/charts/chart137.xml" ContentType="application/vnd.openxmlformats-officedocument.drawingml.chart+xml"/>
  <Override PartName="/xl/charts/chart138.xml" ContentType="application/vnd.openxmlformats-officedocument.drawingml.chart+xml"/>
  <Override PartName="/xl/theme/themeOverride68.xml" ContentType="application/vnd.openxmlformats-officedocument.themeOverride+xml"/>
  <Override PartName="/xl/charts/chart139.xml" ContentType="application/vnd.openxmlformats-officedocument.drawingml.chart+xml"/>
  <Override PartName="/xl/charts/chart140.xml" ContentType="application/vnd.openxmlformats-officedocument.drawingml.chart+xml"/>
  <Override PartName="/xl/theme/themeOverride69.xml" ContentType="application/vnd.openxmlformats-officedocument.themeOverride+xml"/>
  <Override PartName="/xl/charts/chart141.xml" ContentType="application/vnd.openxmlformats-officedocument.drawingml.chart+xml"/>
  <Override PartName="/xl/charts/chart142.xml" ContentType="application/vnd.openxmlformats-officedocument.drawingml.chart+xml"/>
  <Override PartName="/xl/theme/themeOverride70.xml" ContentType="application/vnd.openxmlformats-officedocument.themeOverride+xml"/>
  <Override PartName="/xl/charts/chart143.xml" ContentType="application/vnd.openxmlformats-officedocument.drawingml.chart+xml"/>
  <Override PartName="/xl/charts/chart144.xml" ContentType="application/vnd.openxmlformats-officedocument.drawingml.chart+xml"/>
  <Override PartName="/xl/theme/themeOverride7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4860" windowWidth="23052" windowHeight="4548" tabRatio="822"/>
  </bookViews>
  <sheets>
    <sheet name="Title Page " sheetId="21" r:id="rId1"/>
    <sheet name="ToC " sheetId="23" r:id="rId2"/>
    <sheet name="Notes" sheetId="51" r:id="rId3"/>
    <sheet name="Industry BS" sheetId="8" r:id="rId4"/>
    <sheet name="Industry IS" sheetId="24" r:id="rId5"/>
    <sheet name="Industry Gen" sheetId="25" r:id="rId6"/>
    <sheet name="BS" sheetId="1" r:id="rId7"/>
    <sheet name="IS" sheetId="14" r:id="rId8"/>
    <sheet name="Ratios" sheetId="20" r:id="rId9"/>
    <sheet name="General" sheetId="15" r:id="rId10"/>
    <sheet name="Unit SQR" sheetId="16" r:id="rId11"/>
    <sheet name="Stats by Class" sheetId="17" r:id="rId12"/>
    <sheet name="System Reliability" sheetId="70" r:id="rId13"/>
    <sheet name="Glossary" sheetId="13" r:id="rId14"/>
  </sheets>
  <definedNames>
    <definedName name="Cash">#REF!</definedName>
    <definedName name="_xlnm.Print_Area" localSheetId="6">BS!$A$1:$BV$29</definedName>
    <definedName name="_xlnm.Print_Area" localSheetId="9">General!$A$1:$BU$31</definedName>
    <definedName name="_xlnm.Print_Area" localSheetId="13">Glossary!$A$1:$B$98</definedName>
    <definedName name="_xlnm.Print_Area" localSheetId="3">'Industry BS'!$B$1:$Y$33</definedName>
    <definedName name="_xlnm.Print_Area" localSheetId="5">'Industry Gen'!$A$1:$AM$38</definedName>
    <definedName name="_xlnm.Print_Area" localSheetId="4">'Industry IS'!$A$1:$T$29</definedName>
    <definedName name="_xlnm.Print_Area" localSheetId="7">IS!$A$1:$BV$31</definedName>
    <definedName name="_xlnm.Print_Area" localSheetId="2">Notes!$A$1:$A$4</definedName>
    <definedName name="_xlnm.Print_Area" localSheetId="8">Ratios!$A$1:$BU$28</definedName>
    <definedName name="_xlnm.Print_Area" localSheetId="11">'Stats by Class'!$A$1:$BV$31</definedName>
    <definedName name="_xlnm.Print_Area" localSheetId="12">'System Reliability'!$A$1:$MV$38</definedName>
    <definedName name="_xlnm.Print_Area" localSheetId="0">'Title Page '!$A$1:$N$32</definedName>
    <definedName name="_xlnm.Print_Area" localSheetId="1">'ToC '!$A$1:$F$31</definedName>
    <definedName name="_xlnm.Print_Area" localSheetId="10">'Unit SQR'!$A$1:$BU$35</definedName>
    <definedName name="_xlnm.Print_Titles" localSheetId="6">BS!$A:$A,BS!$1:$1</definedName>
    <definedName name="_xlnm.Print_Titles" localSheetId="9">General!$A:$A,General!$1:$1</definedName>
    <definedName name="_xlnm.Print_Titles" localSheetId="3">'Industry BS'!$1:$1</definedName>
    <definedName name="_xlnm.Print_Titles" localSheetId="5">'Industry Gen'!$1:$1</definedName>
    <definedName name="_xlnm.Print_Titles" localSheetId="7">IS!$A:$A,IS!$1:$1</definedName>
    <definedName name="_xlnm.Print_Titles" localSheetId="2">Notes!$C:$C,Notes!$1:$2</definedName>
    <definedName name="_xlnm.Print_Titles" localSheetId="8">Ratios!$A:$A</definedName>
    <definedName name="_xlnm.Print_Titles" localSheetId="11">'Stats by Class'!$A:$A,'Stats by Class'!$1:$1</definedName>
    <definedName name="_xlnm.Print_Titles" localSheetId="10">'Unit SQR'!$A:$A,'Unit SQR'!$1:$1</definedName>
    <definedName name="TableName">"Dummy"</definedName>
  </definedNames>
  <calcPr calcId="145621"/>
</workbook>
</file>

<file path=xl/calcChain.xml><?xml version="1.0" encoding="utf-8"?>
<calcChain xmlns="http://schemas.openxmlformats.org/spreadsheetml/2006/main">
  <c r="B7" i="20" l="1"/>
  <c r="C7" i="20"/>
  <c r="D7" i="20"/>
  <c r="E7" i="20"/>
  <c r="F7" i="20"/>
  <c r="G7" i="20"/>
  <c r="H7" i="20"/>
  <c r="I7" i="20"/>
  <c r="J7" i="20"/>
  <c r="K7" i="20"/>
  <c r="L7" i="20"/>
  <c r="M7" i="20"/>
  <c r="N7" i="20"/>
  <c r="O7" i="20"/>
  <c r="P7" i="20"/>
  <c r="Q7" i="20"/>
  <c r="R7" i="20"/>
  <c r="S7" i="20"/>
  <c r="T7" i="20"/>
  <c r="U7" i="20"/>
  <c r="V7" i="20"/>
  <c r="W7" i="20"/>
  <c r="X7" i="20"/>
  <c r="Y7" i="20"/>
  <c r="Z7" i="20"/>
  <c r="AA7" i="20"/>
  <c r="AB7" i="20"/>
  <c r="AC7" i="20"/>
  <c r="AD7" i="20"/>
  <c r="AE7" i="20"/>
  <c r="AF7" i="20"/>
  <c r="AG7" i="20"/>
  <c r="AH7" i="20"/>
  <c r="AI7" i="20"/>
  <c r="AJ7" i="20"/>
  <c r="AK7" i="20"/>
  <c r="AL7" i="20"/>
  <c r="AM7" i="20"/>
  <c r="AN7" i="20"/>
  <c r="AO7" i="20"/>
  <c r="AP7" i="20"/>
  <c r="AQ7" i="20"/>
  <c r="AR7" i="20"/>
  <c r="AS7" i="20"/>
  <c r="AT7" i="20"/>
  <c r="AU7" i="20"/>
  <c r="AV7" i="20"/>
  <c r="AW7" i="20"/>
  <c r="AX7" i="20"/>
  <c r="AY7" i="20"/>
  <c r="AZ7" i="20"/>
  <c r="BA7" i="20"/>
  <c r="BB7" i="20"/>
  <c r="BC7" i="20"/>
  <c r="BD7" i="20"/>
  <c r="BE7" i="20"/>
  <c r="BF7" i="20"/>
  <c r="BG7" i="20"/>
  <c r="BH7" i="20"/>
  <c r="BI7" i="20"/>
  <c r="BJ7" i="20"/>
  <c r="BK7" i="20"/>
  <c r="BL7" i="20"/>
  <c r="BM7" i="20"/>
  <c r="BN7" i="20"/>
  <c r="BO7" i="20"/>
  <c r="BP7" i="20"/>
  <c r="BQ7" i="20"/>
  <c r="BR7" i="20"/>
  <c r="BS7" i="20"/>
  <c r="BT7" i="20"/>
  <c r="BU7" i="20"/>
  <c r="B18"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E18" i="20"/>
  <c r="AF18" i="20"/>
  <c r="AG18" i="20"/>
  <c r="AH18" i="20"/>
  <c r="AI18" i="20"/>
  <c r="AJ18" i="20"/>
  <c r="AK18" i="20"/>
  <c r="AL18" i="20"/>
  <c r="AM18" i="20"/>
  <c r="AN18" i="20"/>
  <c r="AO18" i="20"/>
  <c r="AP18" i="20"/>
  <c r="AQ18" i="20"/>
  <c r="AR18" i="20"/>
  <c r="AS18" i="20"/>
  <c r="AT18" i="20"/>
  <c r="AU18" i="20"/>
  <c r="AV18" i="20"/>
  <c r="AW18" i="20"/>
  <c r="AX18" i="20"/>
  <c r="AY18" i="20"/>
  <c r="AZ18" i="20"/>
  <c r="BA18" i="20"/>
  <c r="BB18" i="20"/>
  <c r="BC18" i="20"/>
  <c r="BD18" i="20"/>
  <c r="BE18" i="20"/>
  <c r="BF18" i="20"/>
  <c r="BG18" i="20"/>
  <c r="BH18" i="20"/>
  <c r="BI18" i="20"/>
  <c r="BJ18" i="20"/>
  <c r="BK18" i="20"/>
  <c r="BL18" i="20"/>
  <c r="BM18" i="20"/>
  <c r="BN18" i="20"/>
  <c r="BO18" i="20"/>
  <c r="BP18" i="20"/>
  <c r="BQ18" i="20"/>
  <c r="BR18" i="20"/>
  <c r="BS18" i="20"/>
  <c r="BT18" i="20"/>
  <c r="BU18" i="20"/>
  <c r="B23" i="20"/>
  <c r="C23" i="20"/>
  <c r="D23"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26"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AI32" i="20"/>
  <c r="P16" i="13" l="1"/>
  <c r="T16" i="13"/>
  <c r="AR16" i="13"/>
  <c r="BJ16" i="13"/>
  <c r="L30" i="13"/>
  <c r="C25" i="8" l="1"/>
  <c r="C11" i="8"/>
  <c r="C22" i="8"/>
  <c r="C17" i="8"/>
  <c r="C32" i="8"/>
  <c r="C7" i="8"/>
  <c r="C10" i="8" l="1"/>
  <c r="C8" i="8"/>
  <c r="C18" i="8"/>
  <c r="C14" i="8"/>
  <c r="C29" i="8"/>
  <c r="C28" i="8"/>
  <c r="C30" i="8"/>
  <c r="B17" i="24"/>
  <c r="B27" i="24"/>
  <c r="C26" i="8"/>
  <c r="C13" i="8"/>
  <c r="B14" i="24"/>
  <c r="C23" i="8"/>
  <c r="C16" i="8"/>
  <c r="C27" i="8"/>
  <c r="C21" i="8"/>
  <c r="C9" i="8"/>
  <c r="C20" i="8"/>
  <c r="C12" i="8" l="1"/>
  <c r="C15" i="8"/>
  <c r="B16" i="24"/>
  <c r="B6" i="24"/>
  <c r="B15" i="24"/>
  <c r="C24" i="8"/>
  <c r="C31" i="8" s="1"/>
  <c r="C33" i="8" s="1"/>
  <c r="B24" i="24"/>
  <c r="B13" i="24"/>
  <c r="B10" i="24"/>
  <c r="C19" i="8" l="1"/>
  <c r="B7" i="24"/>
  <c r="C29" i="25" s="1"/>
  <c r="C23" i="25"/>
  <c r="C24" i="25"/>
  <c r="C31" i="25"/>
  <c r="B23" i="24"/>
  <c r="B25" i="24" s="1"/>
  <c r="C32" i="25"/>
  <c r="B18" i="24"/>
  <c r="C34" i="25"/>
  <c r="C30" i="25" l="1"/>
  <c r="B8" i="24"/>
  <c r="B20" i="24" s="1"/>
  <c r="B26" i="24" s="1"/>
  <c r="C33" i="25" s="1"/>
  <c r="B28" i="24" l="1"/>
  <c r="C26" i="25"/>
  <c r="C27" i="25"/>
</calcChain>
</file>

<file path=xl/sharedStrings.xml><?xml version="1.0" encoding="utf-8"?>
<sst xmlns="http://schemas.openxmlformats.org/spreadsheetml/2006/main" count="2957" uniqueCount="456">
  <si>
    <t>Veridian Connections Inc.</t>
  </si>
  <si>
    <t>Glossary of Terms</t>
  </si>
  <si>
    <t>Table of Contents</t>
  </si>
  <si>
    <t>Page</t>
  </si>
  <si>
    <t>LIABILITIES &amp; SHAREHOLDERS' EQUITY</t>
  </si>
  <si>
    <t>Sub Transmission Customers</t>
  </si>
  <si>
    <t>1005-1070</t>
  </si>
  <si>
    <t>1605-2075</t>
  </si>
  <si>
    <t>2105-2180</t>
  </si>
  <si>
    <t>2505-2525</t>
  </si>
  <si>
    <t>4006-4245</t>
  </si>
  <si>
    <t>4505-4565 + 4805-4850 + 5005-5096</t>
  </si>
  <si>
    <t>4605-4640 + 4905-4965 + 5105-5195</t>
  </si>
  <si>
    <t>5705-5740</t>
  </si>
  <si>
    <t>6005-6045</t>
  </si>
  <si>
    <t>Operating expense</t>
  </si>
  <si>
    <t>Maintenance expense</t>
  </si>
  <si>
    <t>Administrative expense</t>
  </si>
  <si>
    <t>Depreciation and amortization expense</t>
  </si>
  <si>
    <t>Financing expense</t>
  </si>
  <si>
    <t>1200 + 1210</t>
  </si>
  <si>
    <t>2205-2220 + 2250-2256 + 2294</t>
  </si>
  <si>
    <t>2240 + 2242</t>
  </si>
  <si>
    <t>Shareholders' equity</t>
  </si>
  <si>
    <t>Aggregation of Trial Balance (RRR section 2.1.7) accounts</t>
  </si>
  <si>
    <t>(EBIT/Interest Charges)</t>
  </si>
  <si>
    <t>Overhead km of Line</t>
  </si>
  <si>
    <t>SAIDI-Annual</t>
  </si>
  <si>
    <t>SAIFI-Annual</t>
  </si>
  <si>
    <t>PowerStream Inc.</t>
  </si>
  <si>
    <t xml:space="preserve">General Service &gt;50kW, Large User (&gt;5000kW) and Sub Transmission </t>
  </si>
  <si>
    <t>Number of Large Users</t>
  </si>
  <si>
    <t>Net Income Before Taxes</t>
  </si>
  <si>
    <t>Power and Distribution Revenue</t>
  </si>
  <si>
    <t>Cost of Power and Related Costs</t>
  </si>
  <si>
    <t xml:space="preserve">Total Industry </t>
  </si>
  <si>
    <r>
      <t xml:space="preserve">Low Voltage Connections </t>
    </r>
    <r>
      <rPr>
        <sz val="8"/>
        <rFont val="Arial"/>
        <family val="2"/>
      </rPr>
      <t>(OEB Min. Standard: 90%)</t>
    </r>
  </si>
  <si>
    <r>
      <t xml:space="preserve">High Voltage Connections </t>
    </r>
    <r>
      <rPr>
        <sz val="8"/>
        <rFont val="Arial"/>
        <family val="2"/>
      </rPr>
      <t>(OEB Min. Standard: 90%)</t>
    </r>
  </si>
  <si>
    <r>
      <t xml:space="preserve">Telephone Accessibility </t>
    </r>
    <r>
      <rPr>
        <sz val="8"/>
        <color indexed="8"/>
        <rFont val="Arial"/>
        <family val="2"/>
      </rPr>
      <t>(OEB Min. Standard: 65%)</t>
    </r>
  </si>
  <si>
    <r>
      <t xml:space="preserve">Appointments Met </t>
    </r>
    <r>
      <rPr>
        <sz val="8"/>
        <rFont val="Arial"/>
        <family val="2"/>
      </rPr>
      <t>(OEB Min. Standard: 90%)</t>
    </r>
  </si>
  <si>
    <r>
      <t xml:space="preserve">Written Response to Enquiries </t>
    </r>
    <r>
      <rPr>
        <sz val="8"/>
        <rFont val="Arial"/>
        <family val="2"/>
      </rPr>
      <t>(OEB Min. Standard: 80%)</t>
    </r>
  </si>
  <si>
    <r>
      <t xml:space="preserve">Emergency Urban Response </t>
    </r>
    <r>
      <rPr>
        <sz val="8"/>
        <rFont val="Arial"/>
        <family val="2"/>
      </rPr>
      <t>(OEB Min. Standard: 80%)</t>
    </r>
  </si>
  <si>
    <r>
      <t xml:space="preserve">Emergency Rural Response </t>
    </r>
    <r>
      <rPr>
        <sz val="8"/>
        <rFont val="Arial"/>
        <family val="2"/>
      </rPr>
      <t>(OEB Min. Standard: 80%)</t>
    </r>
  </si>
  <si>
    <r>
      <t xml:space="preserve">Telephone Call Abandon Rate </t>
    </r>
    <r>
      <rPr>
        <sz val="8"/>
        <rFont val="Arial"/>
        <family val="2"/>
      </rPr>
      <t>(OEB Standard: not exceed 10%)</t>
    </r>
  </si>
  <si>
    <r>
      <t xml:space="preserve">Appointments Scheduling </t>
    </r>
    <r>
      <rPr>
        <sz val="8"/>
        <rFont val="Arial"/>
        <family val="2"/>
      </rPr>
      <t>(OEB Min. Standard: 90%)</t>
    </r>
  </si>
  <si>
    <t>Number of Connections</t>
  </si>
  <si>
    <t>Distribution Revenue per Connection</t>
  </si>
  <si>
    <t xml:space="preserve">Loans, notes payable, current portion long term debt </t>
  </si>
  <si>
    <t xml:space="preserve">         See notes 1, 2, 4</t>
  </si>
  <si>
    <t xml:space="preserve">                 See notes 1, 2, 3, 4, 6</t>
  </si>
  <si>
    <t xml:space="preserve">                 See notes 1, 2, 4</t>
  </si>
  <si>
    <t xml:space="preserve">   General Statistics</t>
  </si>
  <si>
    <t>Kingston Hydro Corporation</t>
  </si>
  <si>
    <t>Niagara Peninsula Energy Inc.</t>
  </si>
  <si>
    <t>Cash &amp; cash equivalents</t>
  </si>
  <si>
    <t>Receivables</t>
  </si>
  <si>
    <t>Inventory</t>
  </si>
  <si>
    <t>Other current assets</t>
  </si>
  <si>
    <t>Property plant &amp; equipment</t>
  </si>
  <si>
    <t>2530 + 2550</t>
  </si>
  <si>
    <t>Unmetered Scattered Load Connections</t>
  </si>
  <si>
    <t>Accumulated depreciation &amp; amortization</t>
  </si>
  <si>
    <t>Accounts payable &amp; accrued charges</t>
  </si>
  <si>
    <t>Other current liabilities</t>
  </si>
  <si>
    <t>Long-term debt</t>
  </si>
  <si>
    <t xml:space="preserve">Other deferred amounts &amp; customer deposits </t>
  </si>
  <si>
    <t>Shareholders' Equity</t>
  </si>
  <si>
    <t>Power and distribution revenue</t>
  </si>
  <si>
    <t>Cost of power and related costs</t>
  </si>
  <si>
    <t>Other income</t>
  </si>
  <si>
    <t xml:space="preserve">  Operating</t>
  </si>
  <si>
    <t xml:space="preserve">  Maintenance</t>
  </si>
  <si>
    <t xml:space="preserve">  Administrative</t>
  </si>
  <si>
    <t>Current assets</t>
  </si>
  <si>
    <t xml:space="preserve">  Financing</t>
  </si>
  <si>
    <t>PILs and Income Taxes</t>
  </si>
  <si>
    <t xml:space="preserve">  Current</t>
  </si>
  <si>
    <t xml:space="preserve">   Balance Sheet</t>
  </si>
  <si>
    <t xml:space="preserve">   Financial Ratios</t>
  </si>
  <si>
    <t xml:space="preserve">   Statistics by Customer Class</t>
  </si>
  <si>
    <t xml:space="preserve">Revenue  </t>
  </si>
  <si>
    <t>Leverage Ratios</t>
  </si>
  <si>
    <t>FINANCIAL RATIOS</t>
  </si>
  <si>
    <t>Earnings before Interest and Taxes</t>
  </si>
  <si>
    <t>Total Expenses</t>
  </si>
  <si>
    <t>Property Plant &amp; Equipment</t>
  </si>
  <si>
    <t>Total Customers</t>
  </si>
  <si>
    <t>Total Industry</t>
  </si>
  <si>
    <t>Administration</t>
  </si>
  <si>
    <t>Scattered Unmetered Loads</t>
  </si>
  <si>
    <t>Sub Transmission</t>
  </si>
  <si>
    <t>Inter-company investments</t>
  </si>
  <si>
    <t>Accumulated Assets</t>
  </si>
  <si>
    <t>Non-Current Liabilities excluding debt</t>
  </si>
  <si>
    <t>Power &amp; Distribution Revenue</t>
  </si>
  <si>
    <t>Other Income</t>
  </si>
  <si>
    <t>Balance Sheet</t>
  </si>
  <si>
    <t>Income Statement</t>
  </si>
  <si>
    <t>Cost of Power &amp; Related Costs</t>
  </si>
  <si>
    <t xml:space="preserve">Other Expenses </t>
  </si>
  <si>
    <t>Administrations</t>
  </si>
  <si>
    <t>Amortization</t>
  </si>
  <si>
    <t>Donations &amp; Other Deductions</t>
  </si>
  <si>
    <t>Total Liabilities &amp; Equity</t>
  </si>
  <si>
    <t>Total Revenues</t>
  </si>
  <si>
    <t>Expenses</t>
  </si>
  <si>
    <t>Distribution Revenue per Customer</t>
  </si>
  <si>
    <t>Liquidity Ratios</t>
  </si>
  <si>
    <t>Current Ratio</t>
  </si>
  <si>
    <t>(Current Assets/Current Liabilities)</t>
  </si>
  <si>
    <t>Debt Ratio</t>
  </si>
  <si>
    <t>Debt to Equity Ratio</t>
  </si>
  <si>
    <t>Interest Coverage</t>
  </si>
  <si>
    <t>Overview of Ontario Electricity Distributors</t>
  </si>
  <si>
    <t>Individual Ontario Electricity Distributors</t>
  </si>
  <si>
    <t>Distribution Revenue</t>
  </si>
  <si>
    <t>Number of Customers</t>
  </si>
  <si>
    <t>General Service &gt;50kW and Larger User (&gt;5000kW) Customers</t>
  </si>
  <si>
    <t>Number of General Service Customers</t>
  </si>
  <si>
    <t>Number of Larger User</t>
  </si>
  <si>
    <t>Current Assets</t>
  </si>
  <si>
    <t>Non-Current Assets</t>
  </si>
  <si>
    <t>Total Assets</t>
  </si>
  <si>
    <t>Long Term Debt</t>
  </si>
  <si>
    <t>Total Liabilities</t>
  </si>
  <si>
    <t>Haldimand County Hydro Inc.</t>
  </si>
  <si>
    <t>Halton Hills Hydro Inc.</t>
  </si>
  <si>
    <t>Horizon Utilities Corporation</t>
  </si>
  <si>
    <t>Hearst Power Distribution Company Limited</t>
  </si>
  <si>
    <t>Hydro 2000 Inc.</t>
  </si>
  <si>
    <t>Hydro Hawkesbury Inc.</t>
  </si>
  <si>
    <t>Hydro One Brampton Networks Inc.</t>
  </si>
  <si>
    <t>Hydro One Networks Inc.</t>
  </si>
  <si>
    <t>Hydro Ottawa Limited</t>
  </si>
  <si>
    <t>Kenora Hydro Electric Corporation Ltd.</t>
  </si>
  <si>
    <t>Kitchener-Wilmot Hydro Inc.</t>
  </si>
  <si>
    <t>Lakefront Utilities Inc.</t>
  </si>
  <si>
    <t>Lakeland Power Distribution Ltd.</t>
  </si>
  <si>
    <t>London Hydro Inc.</t>
  </si>
  <si>
    <t>1100-1170</t>
  </si>
  <si>
    <t>1305-1350</t>
  </si>
  <si>
    <t>Other non-current assets</t>
  </si>
  <si>
    <t>Employee future benefits</t>
  </si>
  <si>
    <t>1480-1490</t>
  </si>
  <si>
    <t>Midland Power Utility Corporation</t>
  </si>
  <si>
    <t>Milton Hydro Distribution Inc.</t>
  </si>
  <si>
    <t>Total kWh Purchased</t>
  </si>
  <si>
    <t>Per Total kWh Purchased</t>
  </si>
  <si>
    <t>Niagara-on-the-Lake Hydro Inc.</t>
  </si>
  <si>
    <t xml:space="preserve">Other Income </t>
  </si>
  <si>
    <t>PILS and Income Taxes</t>
  </si>
  <si>
    <t xml:space="preserve">Current </t>
  </si>
  <si>
    <t>Depreciation and Amortization</t>
  </si>
  <si>
    <t>Current liabilities</t>
  </si>
  <si>
    <t>As of</t>
  </si>
  <si>
    <t>Industry Excluding Hydro One Networks</t>
  </si>
  <si>
    <t>Number of Sub Transmission Customers</t>
  </si>
  <si>
    <t xml:space="preserve">Expenses </t>
  </si>
  <si>
    <t>General Service (50-4999kW) Customers</t>
  </si>
  <si>
    <t>Average Power &amp; Distribution Revenue less Cost of Power &amp; Related Costs</t>
  </si>
  <si>
    <t>Average Cost of Power &amp; Related Costs</t>
  </si>
  <si>
    <t>NOTES</t>
  </si>
  <si>
    <t>Operating</t>
  </si>
  <si>
    <t>Westario Power Inc.</t>
  </si>
  <si>
    <t>Whitby Hydro Electric Corporation</t>
  </si>
  <si>
    <t>Woodstock Hydro Services Inc.</t>
  </si>
  <si>
    <t>Residential Customers</t>
  </si>
  <si>
    <t xml:space="preserve"> </t>
  </si>
  <si>
    <t xml:space="preserve">Financing </t>
  </si>
  <si>
    <t>Algoma Power Inc.</t>
  </si>
  <si>
    <t>Canadian Niagara Power Inc.</t>
  </si>
  <si>
    <t>EnWin Utilities Ltd.</t>
  </si>
  <si>
    <t>Per total kWh Purchased</t>
  </si>
  <si>
    <t>Average monthly total kWh consumed per customer</t>
  </si>
  <si>
    <t>OM&amp;A per customer</t>
  </si>
  <si>
    <t>Net Fixed Assets per customer</t>
  </si>
  <si>
    <t>Interest Expense</t>
  </si>
  <si>
    <t>Taxes</t>
  </si>
  <si>
    <t>Regulatory Assets</t>
  </si>
  <si>
    <t>Atikokan Hydro Inc.</t>
  </si>
  <si>
    <t>Bluewater Power Distribution Corporation</t>
  </si>
  <si>
    <t>Brant County Power Inc.</t>
  </si>
  <si>
    <t>Brantford Power Inc.</t>
  </si>
  <si>
    <t>Burlington Hydro Inc.</t>
  </si>
  <si>
    <t>Cambridge and North Dumfries Hydro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</si>
  <si>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</si>
  <si>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</si>
  <si>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</si>
  <si>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</si>
  <si>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</si>
  <si>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</si>
  <si>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</si>
  <si>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</si>
  <si>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</si>
  <si>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Frances Power Corporation</t>
  </si>
  <si>
    <t>Greater Sudbury Hydro Inc.</t>
  </si>
  <si>
    <t>Grimsby Power Incorporated</t>
  </si>
  <si>
    <t>Guelph Hydro Electric Systems Inc.</t>
  </si>
  <si>
    <t>Norfolk Power Distribution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</si>
  <si>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</si>
  <si>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</si>
  <si>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</si>
  <si>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</si>
  <si>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</si>
  <si>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</si>
  <si>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</si>
  <si>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</si>
  <si>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</si>
  <si>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Renfrew Hydro Inc.</t>
  </si>
  <si>
    <t>Rideau St. Lawrence Distribution Inc.</t>
  </si>
  <si>
    <t>Sioux Lookout Hydro Inc.</t>
  </si>
  <si>
    <t>St. Thomas Energy Inc.</t>
  </si>
  <si>
    <t>Thunder Bay Hydro Electricity Distribution Inc.</t>
  </si>
  <si>
    <t>Tillsonburg Hydro Inc.</t>
  </si>
  <si>
    <t>Toronto Hydro-Electric System Limited</t>
  </si>
  <si>
    <t>Wasaga Distribution Inc.</t>
  </si>
  <si>
    <t>Waterloo North Hydro Inc.</t>
  </si>
  <si>
    <t>Welland Hydro-Electric System Corp.</t>
  </si>
  <si>
    <t>Wellington North Power Inc.</t>
  </si>
  <si>
    <t>West Coast Huron Energy Inc.</t>
  </si>
  <si>
    <t>OM&amp;A Per Customer</t>
  </si>
  <si>
    <t>% Rural</t>
  </si>
  <si>
    <t>% Urban</t>
  </si>
  <si>
    <t>Maintenance</t>
  </si>
  <si>
    <t>Total Service Area (sq km)</t>
  </si>
  <si>
    <t>Rural Service Area (sq km)</t>
  </si>
  <si>
    <t>Urban Service Area (sq km)</t>
  </si>
  <si>
    <t>Large User (&gt;5000kW) Customers</t>
  </si>
  <si>
    <t>GENERAL STATISTICS</t>
  </si>
  <si>
    <t>UNITIZED STATISTICS</t>
  </si>
  <si>
    <t># of Customers per sq km of Service Area</t>
  </si>
  <si>
    <t># of Customers per km of Line</t>
  </si>
  <si>
    <t>Overhead km of line</t>
  </si>
  <si>
    <t>Underground km of line</t>
  </si>
  <si>
    <t>Per Customer Annually</t>
  </si>
  <si>
    <t>Avg Monthly kWh Consumed per Customer</t>
  </si>
  <si>
    <t xml:space="preserve">  Depreciation and Amortization</t>
  </si>
  <si>
    <t>Total km of Line</t>
  </si>
  <si>
    <t>Underground km of Line</t>
  </si>
  <si>
    <t>.</t>
  </si>
  <si>
    <t>Total Distribution Losses (kWh)</t>
  </si>
  <si>
    <t>Net Fixed Assets per Customer</t>
  </si>
  <si>
    <t>Net Property Plant &amp; Equipment</t>
  </si>
  <si>
    <t xml:space="preserve">Loans and notes payable, and current portion of long-term debt </t>
  </si>
  <si>
    <t>Inter-company long-term debt &amp; advances</t>
  </si>
  <si>
    <t>General Service &lt;50kW Customers</t>
  </si>
  <si>
    <t>Net Income</t>
  </si>
  <si>
    <t>Per Customer</t>
  </si>
  <si>
    <t>Number of GS &gt;50kW Customers</t>
  </si>
  <si>
    <t>Other deferred amounts &amp; customer deposits</t>
  </si>
  <si>
    <t>Avg Peak (kW) per Customer</t>
  </si>
  <si>
    <t>Total kWh Delivered (excluding losses)</t>
  </si>
  <si>
    <t>Financial Statement Return on Assets</t>
  </si>
  <si>
    <t>Financial Statement Return on Equity</t>
  </si>
  <si>
    <t>Profitability Ratios</t>
  </si>
  <si>
    <t>Inter-company receivables</t>
  </si>
  <si>
    <t>Inter-company payables</t>
  </si>
  <si>
    <t>SERVICE QUALITY REQUIREMENTS</t>
  </si>
  <si>
    <t>Service Quality Requirements</t>
  </si>
  <si>
    <t xml:space="preserve">   Unitized Statistics and Service Quality Requirements</t>
  </si>
  <si>
    <t>FINANCIAL INFORMATION</t>
  </si>
  <si>
    <r>
      <t xml:space="preserve">Rescheduling a Missed Appointment </t>
    </r>
    <r>
      <rPr>
        <sz val="8"/>
        <rFont val="Arial"/>
        <family val="2"/>
      </rPr>
      <t>(OEB Standard: 100%)</t>
    </r>
  </si>
  <si>
    <t xml:space="preserve">   N/A - Denominator is zero. </t>
  </si>
  <si>
    <t>Total debt</t>
  </si>
  <si>
    <t>(Debt/Total Assets)</t>
  </si>
  <si>
    <t>(Debt/Total Equity)</t>
  </si>
  <si>
    <t>2225, 2260, 2262, 2268, 2270, 2272</t>
  </si>
  <si>
    <t>2225 + 2242 + 2260 + 2262 + 2270 + 2505-2525 + 2550</t>
  </si>
  <si>
    <t>COLLUS PowerStream Corp.</t>
  </si>
  <si>
    <t>Entegrus Powerlines Inc.</t>
  </si>
  <si>
    <t>Newmarket-Tay Power Distribution Ltd.</t>
  </si>
  <si>
    <t>Residential</t>
  </si>
  <si>
    <t>General Service &lt; 50 kW</t>
  </si>
  <si>
    <t>General Service &gt;= 50 kW</t>
  </si>
  <si>
    <t>Large User</t>
  </si>
  <si>
    <t>Other comprehensive income</t>
  </si>
  <si>
    <t>7005-7030</t>
  </si>
  <si>
    <t>5205-5215 + 5305-5695 + 6105 + 6205-6225 + 6310-6415</t>
  </si>
  <si>
    <t>Comprehensive Income</t>
  </si>
  <si>
    <t>Other Comprehensive Income</t>
  </si>
  <si>
    <t xml:space="preserve">2265+ 2306 + 2312 + 2313 </t>
  </si>
  <si>
    <t>2305 + 2308-2348 + 2410 + 2415 + 2435 + 2440</t>
  </si>
  <si>
    <t>3005-3090</t>
  </si>
  <si>
    <t xml:space="preserve"> 4305-4420+ 6305</t>
  </si>
  <si>
    <t>Deferred taxes</t>
  </si>
  <si>
    <t>Deferred</t>
  </si>
  <si>
    <t xml:space="preserve">  Deferred</t>
  </si>
  <si>
    <t>Net Income (Loss)</t>
  </si>
  <si>
    <t>Other Comprehensive Income (Loss)</t>
  </si>
  <si>
    <t>Comprehensive Income (Loss)</t>
  </si>
  <si>
    <t>Current tax</t>
  </si>
  <si>
    <t xml:space="preserve">Deferred tax </t>
  </si>
  <si>
    <r>
      <t xml:space="preserve">Reconnection Performance Standards </t>
    </r>
    <r>
      <rPr>
        <sz val="8"/>
        <rFont val="Arial"/>
        <family val="2"/>
      </rPr>
      <t>(OEB Min. Standard: 85%)</t>
    </r>
  </si>
  <si>
    <t>4705-4751</t>
  </si>
  <si>
    <t>Background on Statistical Yearbook 
of Electricity Distributors</t>
  </si>
  <si>
    <t>Annual Average Cost of Power &amp; Related Costs</t>
  </si>
  <si>
    <t>Gross Capital Additions for the Year ($)</t>
  </si>
  <si>
    <t>Full-time Equivalent Number of Employees</t>
  </si>
  <si>
    <t>High Voltage Capital Additions for the Year ($)</t>
  </si>
  <si>
    <t xml:space="preserve">   Income Statement</t>
  </si>
  <si>
    <t xml:space="preserve">Regulatory assets </t>
  </si>
  <si>
    <t>Regulatory liabilities</t>
  </si>
  <si>
    <t xml:space="preserve">Regulatory liabilities </t>
  </si>
  <si>
    <t>Regulatory assets</t>
  </si>
  <si>
    <t>*The following distributors have not filed RRR information:  Attawapiskat Power Corporation, Fort Albany Power Corporation and Kashechewan Power Corporation.</t>
  </si>
  <si>
    <t>Winter Peak (kW)</t>
  </si>
  <si>
    <t>Summer Peak (kW)</t>
  </si>
  <si>
    <t>Average Peak (kW)</t>
  </si>
  <si>
    <t>Innpower Corporation</t>
  </si>
  <si>
    <t>Total</t>
  </si>
  <si>
    <t>SAIDI</t>
  </si>
  <si>
    <t>SAIFI</t>
  </si>
  <si>
    <t>Customer Interruptions</t>
  </si>
  <si>
    <t xml:space="preserve">Loans and notes payable, and current portion of long term debt </t>
  </si>
  <si>
    <t xml:space="preserve">Cash &amp; cash equivalents </t>
  </si>
  <si>
    <t>December 31, 2014</t>
  </si>
  <si>
    <t>`</t>
  </si>
  <si>
    <t>0 - Unknown/Other</t>
  </si>
  <si>
    <t>1 - Scheduled Outage</t>
  </si>
  <si>
    <t>2 - Loss of Supply</t>
  </si>
  <si>
    <t>3 - Tree Contacts</t>
  </si>
  <si>
    <t>4 - Lightning</t>
  </si>
  <si>
    <t>5 - Defective Equipment</t>
  </si>
  <si>
    <t>6 - Adverse Weather</t>
  </si>
  <si>
    <t>7 - Adverse Environment</t>
  </si>
  <si>
    <t>8 - Human Element</t>
  </si>
  <si>
    <t>9 - Foreign Interference</t>
  </si>
  <si>
    <t>Industry System Reliability Indicators</t>
  </si>
  <si>
    <t>Industry System Reliability Indicators Excluding Hydro One Networks</t>
  </si>
  <si>
    <t>Year ended 
December 31, 2014</t>
  </si>
  <si>
    <t xml:space="preserve">General Statistics
For the year ended 
December 31                    </t>
  </si>
  <si>
    <t>Unitized Statistics and Service Quality Requirements
For the year ended 
December 31</t>
  </si>
  <si>
    <t xml:space="preserve">Statistics by Customer Class
For the year ended 
December 31                                          </t>
  </si>
  <si>
    <t>Income Statement
For the year ended 
December 31</t>
  </si>
  <si>
    <t>Balance Sheet
As of 
December 31</t>
  </si>
  <si>
    <t>System Reliability Indicators
For year ended
December 31</t>
  </si>
  <si>
    <t>Net Income Per Customer</t>
  </si>
  <si>
    <r>
      <t xml:space="preserve">New Micro-embedded Generation Facilities Connected 
</t>
    </r>
    <r>
      <rPr>
        <sz val="8"/>
        <rFont val="Arial"/>
        <family val="2"/>
      </rPr>
      <t>(OEB Min. Standard: 90%)</t>
    </r>
  </si>
  <si>
    <t>System Reliability Indicators</t>
  </si>
  <si>
    <t>Loss of Supply Adjusted System Reliability Indicators</t>
  </si>
  <si>
    <t xml:space="preserve">Metered kWh </t>
  </si>
  <si>
    <t>Metered kWh per Customer</t>
  </si>
  <si>
    <t>(Net Income/Total Assets)</t>
  </si>
  <si>
    <t>(Net Income/Total Equity)</t>
  </si>
  <si>
    <t>Net Income per customer</t>
  </si>
  <si>
    <t>Customer-hours of Interruptions</t>
  </si>
  <si>
    <r>
      <t>Note:</t>
    </r>
    <r>
      <rPr>
        <sz val="10"/>
        <color indexed="8"/>
        <rFont val="Arial"/>
        <family val="2"/>
      </rPr>
      <t xml:space="preserve"> Outage statistics report all  outages affecting customers including those arising from within the distributor service area and those arising upstream from the distributor.</t>
    </r>
  </si>
  <si>
    <t xml:space="preserve">   System Reliability Indicators</t>
  </si>
  <si>
    <t>SYSTEM RELIABILITY INDICATORS</t>
  </si>
  <si>
    <t>GENERAL</t>
  </si>
  <si>
    <r>
      <t xml:space="preserve">Residential Customers </t>
    </r>
    <r>
      <rPr>
        <sz val="10.5"/>
        <rFont val="Arial"/>
        <family val="2"/>
      </rPr>
      <t>applies to an account taking electricity at 750 volts or less where the electricity is used exclusively in a separate metered living accommodation.</t>
    </r>
  </si>
  <si>
    <r>
      <t>General Service &lt; 50 kW</t>
    </r>
    <r>
      <rPr>
        <sz val="10.5"/>
        <rFont val="Arial"/>
        <family val="2"/>
      </rPr>
      <t xml:space="preserve"> </t>
    </r>
    <r>
      <rPr>
        <b/>
        <sz val="10.5"/>
        <rFont val="Arial"/>
        <family val="2"/>
      </rPr>
      <t>Customers</t>
    </r>
    <r>
      <rPr>
        <sz val="10.5"/>
        <rFont val="Arial"/>
        <family val="2"/>
      </rPr>
      <t xml:space="preserve"> applies to a non residential account taking electricity at 750 volts or less whose average monthly maximum demand is less than, or is forecast to be less than, 50 kW.</t>
    </r>
  </si>
  <si>
    <r>
      <t>General Service 50 to 4,999 kW Customers</t>
    </r>
    <r>
      <rPr>
        <sz val="10.5"/>
        <rFont val="Arial"/>
        <family val="2"/>
      </rPr>
      <t xml:space="preserve"> applies to a non residential account whose average monthly maximum demand used for billing purposes is greater than, or is forecast to be greater than, 50 kW but less than 5,000 kW.</t>
    </r>
  </si>
  <si>
    <r>
      <t>Large User Customers</t>
    </r>
    <r>
      <rPr>
        <sz val="10.5"/>
        <rFont val="Arial"/>
        <family val="2"/>
      </rPr>
      <t xml:space="preserve"> applies to an account whose average monthly maximum demand used for billing purposes is greater than, or is forecast to be greater than, 5,000 kW.  </t>
    </r>
  </si>
  <si>
    <r>
      <t xml:space="preserve">Unmetered Scattered Load </t>
    </r>
    <r>
      <rPr>
        <sz val="10.5"/>
        <rFont val="Arial"/>
        <family val="2"/>
      </rPr>
      <t xml:space="preserve">refers to certain instances where connections can be provided without metering.  </t>
    </r>
  </si>
  <si>
    <r>
      <t>Total kWh Purchased</t>
    </r>
    <r>
      <rPr>
        <sz val="10.5"/>
        <rFont val="Arial"/>
        <family val="2"/>
      </rPr>
      <t xml:space="preserve"> represents total kWhs of electricity that has flowed into the distributor's distribution system from the IESO-controlled grid or from a host distributor and from all embedded generation facilities.</t>
    </r>
  </si>
  <si>
    <r>
      <t>Total kWh Delivered (excluding losses)</t>
    </r>
    <r>
      <rPr>
        <sz val="10.5"/>
        <rFont val="Arial"/>
        <family val="2"/>
      </rPr>
      <t xml:space="preserve"> represents the total kWhs of electricity delivered to all customers in the distributor's licensed service area and to any embedded distributors.</t>
    </r>
  </si>
  <si>
    <r>
      <t>Total Distribution Losses (kwh)</t>
    </r>
    <r>
      <rPr>
        <sz val="10.5"/>
        <rFont val="Arial"/>
        <family val="2"/>
      </rPr>
      <t xml:space="preserve"> is the sum of distribution system line losses, metering error and energy theft.</t>
    </r>
  </si>
  <si>
    <r>
      <t>Winter Peak (kW)</t>
    </r>
    <r>
      <rPr>
        <sz val="10.5"/>
        <rFont val="Arial"/>
        <family val="2"/>
      </rPr>
      <t xml:space="preserve"> is the peak load on the distributor system from October to March, including embedded generation.</t>
    </r>
  </si>
  <si>
    <r>
      <t>Summer Peak (kW)</t>
    </r>
    <r>
      <rPr>
        <sz val="10.5"/>
        <rFont val="Arial"/>
        <family val="2"/>
      </rPr>
      <t xml:space="preserve"> is the peak load on the distributor system from April to September, including embedded generation.</t>
    </r>
  </si>
  <si>
    <r>
      <t xml:space="preserve">Average Peak (kW) </t>
    </r>
    <r>
      <rPr>
        <sz val="10.5"/>
        <rFont val="Arial"/>
        <family val="2"/>
      </rPr>
      <t>is the average of daily peaks throughout the year, including embedded generation.</t>
    </r>
  </si>
  <si>
    <r>
      <t xml:space="preserve">Capital Additions ($) </t>
    </r>
    <r>
      <rPr>
        <sz val="10.5"/>
        <rFont val="Arial"/>
        <family val="2"/>
      </rPr>
      <t xml:space="preserve">represent the investment for assets (including high voltage assets) placed in-service. </t>
    </r>
  </si>
  <si>
    <r>
      <t xml:space="preserve">High Voltage Capital Additions ($) </t>
    </r>
    <r>
      <rPr>
        <sz val="10.5"/>
        <rFont val="Arial"/>
        <family val="2"/>
      </rPr>
      <t>represent the investment for high voltage assets placed in-service.</t>
    </r>
  </si>
  <si>
    <r>
      <t xml:space="preserve">Metered kWh </t>
    </r>
    <r>
      <rPr>
        <sz val="10.5"/>
        <rFont val="Arial"/>
        <family val="2"/>
      </rPr>
      <t>(meter read) refers to the yearly billed kWhs without the loss factor.</t>
    </r>
  </si>
  <si>
    <r>
      <t xml:space="preserve">Low Voltage Connections </t>
    </r>
    <r>
      <rPr>
        <sz val="10.5"/>
        <rFont val="Arial"/>
        <family val="2"/>
      </rPr>
      <t xml:space="preserve">is the percentage of new low voltage (&lt;750 Volts) connection requests where the connection is made within 5 working days of all prerequisites (engineering, safety, etc.) being met. Must be met 90% of the time. </t>
    </r>
  </si>
  <si>
    <r>
      <t>High Voltage Connections</t>
    </r>
    <r>
      <rPr>
        <sz val="10.5"/>
        <rFont val="Arial"/>
        <family val="2"/>
      </rPr>
      <t xml:space="preserve"> is the percentage of new high voltage (&gt;=750 Volts) connection requests where the connection is made within 10 working days of all prerequisites (engineering, safety, etc.) being met. Must be met 90% of the time. </t>
    </r>
  </si>
  <si>
    <r>
      <t>Telephone Accessibility</t>
    </r>
    <r>
      <rPr>
        <sz val="10.5"/>
        <rFont val="Arial"/>
        <family val="2"/>
      </rPr>
      <t xml:space="preserve"> is the percentage of calls to the utility's general inquiry number that are answered in person within 30 seconds. Must be met 65% of the time. </t>
    </r>
  </si>
  <si>
    <r>
      <t xml:space="preserve">Appointments Met  </t>
    </r>
    <r>
      <rPr>
        <sz val="10.5"/>
        <rFont val="Arial"/>
        <family val="2"/>
      </rPr>
      <t>is the percentage of appointments met where customer presence is required. Must be met 90% of the time.</t>
    </r>
  </si>
  <si>
    <r>
      <t>Written Response to Enquiries</t>
    </r>
    <r>
      <rPr>
        <sz val="10.5"/>
        <rFont val="Arial"/>
        <family val="2"/>
      </rPr>
      <t xml:space="preserve"> is the percentage of customer inquiries relating to a customer's account and requiring a written response where the response is provided within 10 working days of receipt of the inquiry. Must be met 80% of the time.</t>
    </r>
  </si>
  <si>
    <r>
      <t>Emergency Urban Response</t>
    </r>
    <r>
      <rPr>
        <sz val="10.5"/>
        <rFont val="Arial"/>
        <family val="2"/>
      </rPr>
      <t xml:space="preserve"> is the percentage of emergency (fire, police, etc.) trouble calls where a qualified service person is on site within 60 minutes of the call. Urban areas are defined by the respective municipality. Must be met 80% of the time.</t>
    </r>
  </si>
  <si>
    <r>
      <t>Emergency Rural Response</t>
    </r>
    <r>
      <rPr>
        <sz val="10.5"/>
        <rFont val="Arial"/>
        <family val="2"/>
      </rPr>
      <t xml:space="preserve"> is the percentage of emergency (fire, police, etc.) trouble calls where a qualified service person is on site within 120 minutes of the call. Rural areas are defined by the respective municipality. Must be met 80% of the time.</t>
    </r>
  </si>
  <si>
    <r>
      <t>Telephone Call Abandon Rate</t>
    </r>
    <r>
      <rPr>
        <sz val="10.5"/>
        <rFont val="Arial"/>
        <family val="2"/>
      </rPr>
      <t xml:space="preserve"> is the percentage of qualified calls (abandoned after 30 seconds) to a distributor's customer care telephone number that are abandoned before they are answered. Must be less than 10%.</t>
    </r>
  </si>
  <si>
    <r>
      <t>Appointment Scheduling</t>
    </r>
    <r>
      <rPr>
        <sz val="10.5"/>
        <rFont val="Arial"/>
        <family val="2"/>
      </rPr>
      <t xml:space="preserve"> is the percentage of when a customer requests an appointment with a distributor, the distributor shall schedule the appointment to take place with in 5 business days. Must be met 90% of the time.</t>
    </r>
  </si>
  <si>
    <r>
      <t xml:space="preserve">Rescheduling a Missed Appointment </t>
    </r>
    <r>
      <rPr>
        <sz val="10.5"/>
        <rFont val="Arial"/>
        <family val="2"/>
      </rPr>
      <t xml:space="preserve">is the percentage of missed appointments that the customer is contacted within 1 business day to reschedule the appointment. Must be met 100% of the time. </t>
    </r>
  </si>
  <si>
    <r>
      <t xml:space="preserve">Reconnection Performance Standard </t>
    </r>
    <r>
      <rPr>
        <sz val="10.5"/>
        <rFont val="Arial"/>
        <family val="2"/>
      </rPr>
      <t xml:space="preserve">is the percentage of customers disconnected for non-payment who were reconnected within two business days. Must be met 85% of the time. </t>
    </r>
  </si>
  <si>
    <r>
      <rPr>
        <b/>
        <sz val="10.5"/>
        <rFont val="Arial"/>
        <family val="2"/>
      </rPr>
      <t>New Micro-embedded Generation Facilities Connected</t>
    </r>
    <r>
      <rPr>
        <sz val="10.5"/>
        <rFont val="Arial"/>
        <family val="2"/>
      </rPr>
      <t xml:space="preserve"> is the percentage of new micro-embedded generation facilities connected to its distribution system within 5 business days. Must be met 90% of the time. </t>
    </r>
  </si>
  <si>
    <r>
      <rPr>
        <b/>
        <sz val="10.5"/>
        <color indexed="8"/>
        <rFont val="Arial"/>
        <family val="2"/>
      </rPr>
      <t>Cause Code 1 (Scheduled Outage)</t>
    </r>
    <r>
      <rPr>
        <sz val="10.5"/>
        <color indexed="8"/>
        <rFont val="Arial"/>
        <family val="2"/>
      </rPr>
      <t xml:space="preserve"> includes customer interruptions due to the disconnection at a selected time for the purpose of construction or preventive maintenance.</t>
    </r>
  </si>
  <si>
    <r>
      <rPr>
        <b/>
        <sz val="10.5"/>
        <color indexed="8"/>
        <rFont val="Arial"/>
        <family val="2"/>
      </rPr>
      <t>Cause Code 2 (Loss of Supply)</t>
    </r>
    <r>
      <rPr>
        <sz val="10.5"/>
        <color indexed="8"/>
        <rFont val="Arial"/>
        <family val="2"/>
      </rPr>
      <t xml:space="preserve"> includes customer interruptions due to problems associated with assets owned and/or operated by another party, and/or in the bulk electricity supply system. For this purpose, the bulk electricity supply system is distinguished from the distributor’s system based on ownership demarcation.</t>
    </r>
  </si>
  <si>
    <r>
      <rPr>
        <b/>
        <sz val="10.5"/>
        <color indexed="8"/>
        <rFont val="Arial"/>
        <family val="2"/>
      </rPr>
      <t xml:space="preserve">Cause Code 3 (Tree Contacts) </t>
    </r>
    <r>
      <rPr>
        <sz val="10.5"/>
        <color indexed="8"/>
        <rFont val="Arial"/>
        <family val="2"/>
      </rPr>
      <t>includes customer interruptions caused by faults resulting from tree contact with energized circuits.</t>
    </r>
  </si>
  <si>
    <r>
      <rPr>
        <b/>
        <sz val="10.5"/>
        <color indexed="8"/>
        <rFont val="Arial"/>
        <family val="2"/>
      </rPr>
      <t>Cause Code 0 (Unknown/Other)</t>
    </r>
    <r>
      <rPr>
        <sz val="10.5"/>
        <color indexed="8"/>
        <rFont val="Arial"/>
        <family val="2"/>
      </rPr>
      <t xml:space="preserve"> includes customer interruptions with no apparent cause that contributed to the outage.</t>
    </r>
  </si>
  <si>
    <r>
      <rPr>
        <b/>
        <sz val="10.5"/>
        <color indexed="8"/>
        <rFont val="Arial"/>
        <family val="2"/>
      </rPr>
      <t>Cause Code 4 (Lightning)</t>
    </r>
    <r>
      <rPr>
        <sz val="10.5"/>
        <color indexed="8"/>
        <rFont val="Arial"/>
        <family val="2"/>
      </rPr>
      <t xml:space="preserve"> includes customer interruptions due to lightning striking the distribution system, resulting in an insulation breakdown and/or flash-overs.</t>
    </r>
  </si>
  <si>
    <r>
      <rPr>
        <b/>
        <sz val="10.5"/>
        <color indexed="8"/>
        <rFont val="Arial"/>
        <family val="2"/>
      </rPr>
      <t>Cause Code 5 (Defective Equipment)</t>
    </r>
    <r>
      <rPr>
        <sz val="10.5"/>
        <color indexed="8"/>
        <rFont val="Arial"/>
        <family val="2"/>
      </rPr>
      <t xml:space="preserve"> includes customer interruptions resulting from distributor equipment failures due to deterioration from age, incorrect maintenance, or imminent failures detected by maintenance.</t>
    </r>
  </si>
  <si>
    <r>
      <rPr>
        <b/>
        <sz val="10.5"/>
        <color indexed="8"/>
        <rFont val="Arial"/>
        <family val="2"/>
      </rPr>
      <t>Cause Code 6 (Adverse Weather)</t>
    </r>
    <r>
      <rPr>
        <sz val="10.5"/>
        <color indexed="8"/>
        <rFont val="Arial"/>
        <family val="2"/>
      </rPr>
      <t xml:space="preserve"> includes  customer interruptions resulting from rain, ice storms, snow, winds, extreme temperatures, freezing rain, frost, or other extreme weather conditions (exclusive of Code 3 and Code 4 events).</t>
    </r>
  </si>
  <si>
    <r>
      <rPr>
        <b/>
        <sz val="10.5"/>
        <color indexed="8"/>
        <rFont val="Arial"/>
        <family val="2"/>
      </rPr>
      <t>Cause Code 7 (Adverse Environment)</t>
    </r>
    <r>
      <rPr>
        <sz val="10.5"/>
        <color indexed="8"/>
        <rFont val="Arial"/>
        <family val="2"/>
      </rPr>
      <t xml:space="preserve"> includes customer interruptions due to distributor equipment being subject to abnormal environments, such as salt spray, industrial contamination, humidity, corrosion, vibration, fire, or flowing.</t>
    </r>
  </si>
  <si>
    <r>
      <rPr>
        <b/>
        <sz val="10.5"/>
        <color indexed="8"/>
        <rFont val="Arial"/>
        <family val="2"/>
      </rPr>
      <t>Cause Code 8 (Human Element)</t>
    </r>
    <r>
      <rPr>
        <sz val="10.5"/>
        <color indexed="8"/>
        <rFont val="Arial"/>
        <family val="2"/>
      </rPr>
      <t xml:space="preserve"> includes customer interruptions due to the interface of distributor staff with the distribution system. </t>
    </r>
  </si>
  <si>
    <r>
      <rPr>
        <b/>
        <sz val="10.5"/>
        <color indexed="8"/>
        <rFont val="Arial"/>
        <family val="2"/>
      </rPr>
      <t xml:space="preserve">Cause Code 9 (Foreign Interference) </t>
    </r>
    <r>
      <rPr>
        <sz val="10.5"/>
        <color indexed="8"/>
        <rFont val="Arial"/>
        <family val="2"/>
      </rPr>
      <t>includes customer interruptions beyond the control of the distributor, such as those caused by animals, vehicles, dig-ins, vandalism, sabotage, and foreign objects.</t>
    </r>
  </si>
  <si>
    <r>
      <t xml:space="preserve">Leverage Ratios </t>
    </r>
    <r>
      <rPr>
        <sz val="10.5"/>
        <rFont val="Arial"/>
        <family val="2"/>
      </rPr>
      <t xml:space="preserve">determine the degree to which the business is leveraging itself through its use of borrowed money. </t>
    </r>
  </si>
  <si>
    <r>
      <t xml:space="preserve">Current Ratio </t>
    </r>
    <r>
      <rPr>
        <sz val="10.5"/>
        <rFont val="Arial"/>
        <family val="2"/>
      </rPr>
      <t>measures whether the business has enough resources to pay its short-term debt obligations over the next 12 months.</t>
    </r>
  </si>
  <si>
    <r>
      <t>Interest Coverage Ratio</t>
    </r>
    <r>
      <rPr>
        <sz val="10.5"/>
        <rFont val="Times New Roman"/>
        <family val="1"/>
      </rPr>
      <t xml:space="preserve"> </t>
    </r>
    <r>
      <rPr>
        <sz val="10.5"/>
        <rFont val="Arial"/>
        <family val="2"/>
      </rPr>
      <t>measures the business' ability to pay interest on outstanding debt.</t>
    </r>
  </si>
  <si>
    <r>
      <t xml:space="preserve">Liquidity Ratios </t>
    </r>
    <r>
      <rPr>
        <sz val="10.5"/>
        <rFont val="Arial"/>
        <family val="2"/>
      </rPr>
      <t>measure the business' ability to cover short-term debt obligations.</t>
    </r>
  </si>
  <si>
    <r>
      <t xml:space="preserve">Profitability Ratios </t>
    </r>
    <r>
      <rPr>
        <sz val="10.5"/>
        <rFont val="Arial"/>
        <family val="2"/>
      </rPr>
      <t>measure the business' use of its assets and control of its expenses to generate an acceptable rate of return.</t>
    </r>
  </si>
  <si>
    <r>
      <t xml:space="preserve">Return on Equity Ratio </t>
    </r>
    <r>
      <rPr>
        <sz val="10.5"/>
        <color indexed="8"/>
        <rFont val="Arial"/>
        <family val="2"/>
      </rPr>
      <t>measures the actual rate of return on the balance sheet shareholders' equity.</t>
    </r>
  </si>
  <si>
    <r>
      <t xml:space="preserve">Return on Assets Ratio </t>
    </r>
    <r>
      <rPr>
        <sz val="10.5"/>
        <rFont val="Arial"/>
        <family val="2"/>
      </rPr>
      <t>measures how the business is efficiently using its assets to generate returns.</t>
    </r>
  </si>
  <si>
    <r>
      <t>Debt Ratio</t>
    </r>
    <r>
      <rPr>
        <sz val="10.5"/>
        <color indexed="8"/>
        <rFont val="Arial"/>
        <family val="2"/>
      </rPr>
      <t xml:space="preserve"> measures debt financing as a proportion of total assets.</t>
    </r>
  </si>
  <si>
    <r>
      <t>Debt to Equity Ratio</t>
    </r>
    <r>
      <rPr>
        <sz val="10.5"/>
        <rFont val="Arial"/>
        <family val="2"/>
      </rPr>
      <t xml:space="preserve"> measures the proportion of total debt and shareholders' equity to assess actual capital structure. </t>
    </r>
  </si>
  <si>
    <t>CAUSE CODES</t>
  </si>
  <si>
    <r>
      <t xml:space="preserve">Loss of Supply Adjusted System Reliability Indicators </t>
    </r>
    <r>
      <rPr>
        <sz val="10.5"/>
        <rFont val="Arial"/>
        <family val="2"/>
      </rPr>
      <t xml:space="preserve">exclude outages caused by a loss of supply. Loss of supply refers to customer interruptions due to problems in the bulk electricity supply system. For this purpose, the bulk electricity supply system is distinguished from the distributor’s system based on established ownership demarcation points. </t>
    </r>
  </si>
  <si>
    <r>
      <t xml:space="preserve">Customer-hours of Interruptions </t>
    </r>
    <r>
      <rPr>
        <sz val="10.5"/>
        <rFont val="Arial"/>
        <family val="2"/>
      </rPr>
      <t>is the total number of hours of interruptions that all customers experienced for all hours of interruptions. As an example, if a distributor experienced 2 interruptions, where the first affected 100 customers for 1 hour, and the second affected 200 customers for 1.5 hours, the total customer-hours of interruption would be 400 customer-hours.</t>
    </r>
  </si>
  <si>
    <r>
      <t xml:space="preserve">Customer Interruptions </t>
    </r>
    <r>
      <rPr>
        <sz val="10.5"/>
        <rFont val="Arial"/>
        <family val="2"/>
      </rPr>
      <t>is the total number of customers affected by all interruptions. As an example, if a distributor experienced 2 interruptions where the first affected 100 customers, and the second affected 200 customers, then the total customer interruptions would be 300.</t>
    </r>
  </si>
  <si>
    <t>1180 + 1190 + 2290 debit + 2296 debit</t>
  </si>
  <si>
    <t>1505-1595 + 2405 + 2425 debit</t>
  </si>
  <si>
    <t>1405-1475 + 1495 debit + 2350 debit</t>
  </si>
  <si>
    <t>1505-1595 + 2405 + 2425 credit</t>
  </si>
  <si>
    <t xml:space="preserve">2264 + 2285-2292 credit + 2296 credit </t>
  </si>
  <si>
    <t xml:space="preserve"> 2350 credit + 1495 credit</t>
  </si>
  <si>
    <t>Total kWh Delivered on Long-Term Load Transfer</t>
  </si>
  <si>
    <r>
      <t>Sub Transmission</t>
    </r>
    <r>
      <rPr>
        <sz val="10.5"/>
        <rFont val="Arial"/>
        <family val="2"/>
      </rPr>
      <t xml:space="preserve"> applies to an account who has embedded supply to Local Distribution Companies or an account that is directly connected to and supplied by the distributor's assets. </t>
    </r>
  </si>
  <si>
    <t>Metered kWh per Connection</t>
  </si>
  <si>
    <t xml:space="preserve">Industry </t>
  </si>
  <si>
    <t xml:space="preserve">December in 2013 was an unusual month when the province of Ontario experienced a major ice storm. Excluding the outage statistics for the month of December 2013, the SAIDI and SAIFI for the industry would be 7.33 and 2.34 respectively. </t>
  </si>
  <si>
    <t xml:space="preserve">December in 2013 was an unusual month when the province of Ontario experienced a major ice storm. Excluding the outage statistics for month of December 2013, the SAIDI and SAIFI for the industry excluding Hydro One Networks would be 2.92 and 1.78 respectively. </t>
  </si>
  <si>
    <r>
      <t xml:space="preserve">Billing Accuracy </t>
    </r>
    <r>
      <rPr>
        <sz val="8"/>
        <rFont val="Arial"/>
        <family val="2"/>
      </rPr>
      <t>(OEB Min. Standard: 98%)</t>
    </r>
  </si>
  <si>
    <t>The OEB provides this Yearbook of Electricity Distributors to publish the financial and operational information collected from electricity distributors. It is compiled from data submitted by the distributors through the Reporting and Record-Keeping Requirements.*  Hydro One Remote Communities and direct connections to the transmission grid are not presented. This Yearbook is also available electronically on the OEB's website.</t>
  </si>
  <si>
    <t xml:space="preserve">Revenues from Service - Distribution </t>
  </si>
  <si>
    <r>
      <rPr>
        <b/>
        <sz val="10.5"/>
        <rFont val="Arial"/>
        <family val="2"/>
      </rPr>
      <t>Billing Accuracy Measure</t>
    </r>
    <r>
      <rPr>
        <sz val="10.5"/>
        <rFont val="Arial"/>
        <family val="2"/>
      </rPr>
      <t xml:space="preserve"> is the percentage of accurate bills expressed as a percentage of total bills issued. Must be met 98% of the time. </t>
    </r>
  </si>
  <si>
    <r>
      <t xml:space="preserve">Total kWh Delivered on Long-Term Load Transfer </t>
    </r>
    <r>
      <rPr>
        <sz val="10.5"/>
        <rFont val="Arial"/>
        <family val="2"/>
      </rPr>
      <t>represents the total kWhs of electricity delivered to load transfer customers from a geographic distributor to a physical distributor. A load transfer arrangement optimizes load service to specific customers where the geographic distributor is constrained in its ability to otherwise provide that load service. The geographic distributor is licensed to service the load transfer customer. The physical distributor provides the delivery of electricity to the load transfer customer.</t>
    </r>
  </si>
  <si>
    <r>
      <t>Financial Statement Disclosures</t>
    </r>
    <r>
      <rPr>
        <sz val="12"/>
        <rFont val="Arial"/>
        <family val="2"/>
      </rPr>
      <t xml:space="preserve">
1.   Balance sheet and income statement disclosures reflect the utilities’ audited financial statements.
2.   Accounting and financial statement disclosures have changed during the period from 2010 to present. Year-over-year comparisons and trending may be affected, particularly with property, plant &amp; equipment and accumulated depreciation &amp; amortization for those utilities that adopted Modified International Financial Reporting Standards (MIFRS).
3.   Debit balances reported in credit fields were reclassified to assets; and credit balances in debit fields were reclassified to liabilities.
4.   Since 2011, total debt is used to calculate the debt ratio and debt to equity ratio. 
5.   Deferred tax assets and liabilities may have been classified by utilities as regulatory assets or liabilities in their filings with the Board.  Wherever possible, this has been classified in the yearbook as other non-current assets or deferred tax liabilities depending on sign.
6.  Intangible assets and related accumulated amortization have been included in property, plant &amp; equipment and accumulated depreciation and amortization respectively.
7.  The grouping formerly known as other expense has been included in administrative expense.
</t>
    </r>
  </si>
  <si>
    <r>
      <t xml:space="preserve">Average Number of Customers Served </t>
    </r>
    <r>
      <rPr>
        <sz val="10.5"/>
        <rFont val="Arial"/>
        <family val="2"/>
      </rPr>
      <t xml:space="preserve">(by month) by a distributor is the average number of customers served in the distributor’s licensed service area during the month. It is calculated by adding the total number of customers served on the first day of the month and the total number of customers served on the last day of the month and dividing by two.  On an annual basis, the average number of customers served is calculated as the sum of 12 months, divided by 12.  </t>
    </r>
  </si>
  <si>
    <r>
      <t xml:space="preserve">SAIDI (System Average Interruption Duration Index) </t>
    </r>
    <r>
      <rPr>
        <sz val="10.5"/>
        <rFont val="Arial"/>
        <family val="2"/>
      </rPr>
      <t>is an index of system reliability that expresses the average amount of time per reporting period that the supply to a customer is interrupted. It is calculated by dividing the total monthly duration of all interruptions experienced by all customers, in hours, by the average number of customers served. 
It is expressed as follows: Total customer hours of interruptions/ Average Number of Customers Served.</t>
    </r>
  </si>
  <si>
    <r>
      <t>SAIFI (System Average Interruption Frequency Index)</t>
    </r>
    <r>
      <rPr>
        <sz val="10.5"/>
        <rFont val="Arial"/>
        <family val="2"/>
      </rPr>
      <t xml:space="preserve"> is an index of system reliability that expresses the number of times per reporting period that the supply to a customer is interrupted. The index is calculated by dividing the total number of interruptions experienced by all customers, by the Average Number of Customers Served.  
It is expressed as follows: Total customer interruptions/ Average Number of Customers Served.</t>
    </r>
  </si>
  <si>
    <r>
      <rPr>
        <sz val="12"/>
        <rFont val="Arial"/>
        <family val="2"/>
      </rPr>
      <t xml:space="preserve">
</t>
    </r>
    <r>
      <rPr>
        <b/>
        <sz val="12"/>
        <rFont val="Arial"/>
        <family val="2"/>
      </rPr>
      <t xml:space="preserve">Statistical
</t>
    </r>
    <r>
      <rPr>
        <sz val="12"/>
        <rFont val="Arial"/>
        <family val="2"/>
      </rPr>
      <t>8.   Loss of Supply Adjusted System Reliability Indicators are published under the Unitized Statistics and Service Quality Requirements tab.
9.   Total customer figure is the sum of residential, GS&lt;50, GS&gt;50, large user and sub transmission rate classes. Changes in customer counts could be caused by rate reclassifications of customers implemented by some distributors. 
10.  Billing Accuracy measure is published under the Unitized Statistics and Service Quality Requirements tab. 
11. Outage frequency and outage duration statistics by cause code are provided under the System Reliability tab.</t>
    </r>
  </si>
  <si>
    <t xml:space="preserve">The Ontario Energy Board (OEB) is the regulator of Ontario's natural gas and electricity sectors. In the electricity sector, the OEB sets transmission and distribution rates, and approves the Independent Electricity System Operator's (IESO) budgets and fees. The OEB also sets the rate for the Standard Supply Service for distribution utilities that supply electricity (commodity) directly to consumers. </t>
  </si>
  <si>
    <t xml:space="preserve">Financial Ratios                                         For the year ended 
December 31                </t>
  </si>
  <si>
    <t>N/A</t>
  </si>
  <si>
    <t>99.88</t>
  </si>
  <si>
    <t>100.00</t>
  </si>
  <si>
    <t>99.92</t>
  </si>
  <si>
    <t>99.99</t>
  </si>
  <si>
    <t>99.96</t>
  </si>
  <si>
    <t>99.94</t>
  </si>
  <si>
    <t>99.98</t>
  </si>
  <si>
    <t>99.97</t>
  </si>
  <si>
    <t>98.73</t>
  </si>
  <si>
    <t>99.73</t>
  </si>
  <si>
    <t>99.86</t>
  </si>
  <si>
    <t>99.85</t>
  </si>
  <si>
    <t>99.83</t>
  </si>
  <si>
    <t>99.84</t>
  </si>
  <si>
    <t>99.89</t>
  </si>
  <si>
    <t>99.27</t>
  </si>
  <si>
    <t>99.95</t>
  </si>
  <si>
    <t>99.65</t>
  </si>
  <si>
    <t>99.61</t>
  </si>
  <si>
    <t>94.63</t>
  </si>
  <si>
    <t>99.74</t>
  </si>
  <si>
    <t>99.28</t>
  </si>
  <si>
    <t>99.58</t>
  </si>
  <si>
    <t>99.77</t>
  </si>
  <si>
    <t>99.93</t>
  </si>
  <si>
    <t>99.82</t>
  </si>
  <si>
    <t>99.67</t>
  </si>
  <si>
    <t>99.91</t>
  </si>
  <si>
    <t>99.81</t>
  </si>
  <si>
    <t>96.62</t>
  </si>
  <si>
    <t>99.70</t>
  </si>
  <si>
    <t>99.76</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</si>
</sst>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quot;$&quot;* #,##0.00_-;\-&quot;$&quot;* #,##0.00_-;_-&quot;$&quot;* &quot;-&quot;??_-;_-@_-"/>
    <numFmt numFmtId="43" formatCode="_-* #,##0.00_-;\-* #,##0.00_-;_-* &quot;-&quot;??_-;_-@_-"/>
    <numFmt numFmtId="164" formatCode="&quot;$&quot;#,##0"/>
    <numFmt numFmtId="165" formatCode="0.0%"/>
    <numFmt numFmtId="166" formatCode="&quot;$&quot;* #,##0_);[Red]&quot;$&quot;* \(#,##0\);&quot;$&quot;* &quot;-&quot;"/>
    <numFmt numFmtId="167" formatCode="&quot;$&quot;* #,##0.000_);[Red]&quot;$&quot;* \(#,##0.000\);&quot;$&quot;* &quot;-&quot;"/>
    <numFmt numFmtId="168" formatCode="&quot;$&quot;* #,##0.00_);[Red]&quot;$&quot;* \(#,##0.00\);&quot;$&quot;* &quot;-&quot;"/>
    <numFmt numFmtId="169" formatCode="* #,##0_);[Red]* \(#,##0\);* &quot;-&quot;"/>
    <numFmt numFmtId="170" formatCode="* #,##0_);[Red]* \(#,##0\);* &quot;-&quot;__;"/>
    <numFmt numFmtId="171" formatCode="&quot;$&quot;* #,##0_);&quot;$&quot;* \(#,##0\);&quot;$&quot;* &quot;-&quot;"/>
    <numFmt numFmtId="172" formatCode="&quot;$&quot;* #,##0.00_);&quot;$&quot;* \(#,##0.00\);&quot;$&quot;* &quot;-&quot;"/>
    <numFmt numFmtId="173" formatCode="* #,##0_);* \(#,##0\);* &quot;-&quot;__;"/>
    <numFmt numFmtId="174" formatCode="* #,##0_);* \(#,##0\);* &quot;-&quot;"/>
    <numFmt numFmtId="175" formatCode="_-&quot;$&quot;* #,##0_-;\-&quot;$&quot;* #,##0_-;_-&quot;$&quot;* &quot;-&quot;??_-;_-@_-"/>
    <numFmt numFmtId="176" formatCode="_-* #,##0.0000_-;\-* #,##0.0000_-;_-* &quot;-&quot;??_-;_-@_-"/>
    <numFmt numFmtId="177" formatCode="&quot;$&quot;* #,##0.0000_);[Red]&quot;$&quot;* \(#,##0.0000\);&quot;$&quot;* &quot;-&quot;"/>
    <numFmt numFmtId="178" formatCode="_(* #,##0_);_(* \(#,##0\);_(* &quot;-&quot;??_);_(@_)"/>
    <numFmt numFmtId="179" formatCode="_-* #,##0_-;\-* #,##0_-;_-* &quot;-&quot;??_-;_-@_-"/>
    <numFmt numFmtId="180" formatCode="_-&quot;$&quot;* #,##0.000_-;\-&quot;$&quot;* #,##0.000_-;_-&quot;$&quot;* &quot;-&quot;??_-;_-@_-"/>
    <numFmt numFmtId="181" formatCode="0.000"/>
    <numFmt numFmtId="182" formatCode="_-* #,##0.000_-;\-* #,##0.000_-;_-* &quot;-&quot;??_-;_-@_-"/>
  </numFmts>
  <fonts count="82" x14ac:knownFonts="1">
    <font>
      <sz val="10"/>
      <color indexed="8"/>
      <name val="Arial"/>
    </font>
    <font>
      <sz val="11"/>
      <color theme="1"/>
      <name val="Calibri"/>
      <family val="2"/>
      <scheme val="minor"/>
    </font>
    <font>
      <sz val="10"/>
      <name val="Arial"/>
      <family val="2"/>
    </font>
    <font>
      <sz val="8"/>
      <name val="Arial"/>
      <family val="2"/>
    </font>
    <font>
      <b/>
      <sz val="10"/>
      <color indexed="8"/>
      <name val="Arial"/>
      <family val="2"/>
    </font>
    <font>
      <b/>
      <sz val="10"/>
      <name val="Arial"/>
      <family val="2"/>
    </font>
    <font>
      <sz val="10"/>
      <color indexed="8"/>
      <name val="Arial"/>
      <family val="2"/>
    </font>
    <font>
      <sz val="20"/>
      <name val="Arial"/>
      <family val="2"/>
    </font>
    <font>
      <sz val="26"/>
      <name val="Arial"/>
      <family val="2"/>
    </font>
    <font>
      <b/>
      <sz val="12"/>
      <name val="Arial"/>
      <family val="2"/>
    </font>
    <font>
      <sz val="11"/>
      <name val="Arial"/>
      <family val="2"/>
    </font>
    <font>
      <b/>
      <u/>
      <sz val="11"/>
      <name val="Arial"/>
      <family val="2"/>
    </font>
    <font>
      <b/>
      <sz val="11"/>
      <name val="Arial"/>
      <family val="2"/>
    </font>
    <font>
      <sz val="11"/>
      <color indexed="9"/>
      <name val="Arial"/>
      <family val="2"/>
    </font>
    <font>
      <sz val="10"/>
      <color indexed="9"/>
      <name val="Arial"/>
      <family val="2"/>
    </font>
    <font>
      <sz val="10"/>
      <name val="Arial"/>
      <family val="2"/>
    </font>
    <font>
      <b/>
      <sz val="11"/>
      <name val="Arial"/>
      <family val="2"/>
    </font>
    <font>
      <b/>
      <u/>
      <sz val="10"/>
      <color indexed="8"/>
      <name val="Arial"/>
      <family val="2"/>
    </font>
    <font>
      <b/>
      <sz val="10"/>
      <color indexed="8"/>
      <name val="Arial"/>
      <family val="2"/>
    </font>
    <font>
      <sz val="10"/>
      <name val="Arial"/>
      <family val="2"/>
    </font>
    <font>
      <b/>
      <u/>
      <sz val="10"/>
      <name val="Arial"/>
      <family val="2"/>
    </font>
    <font>
      <sz val="10"/>
      <name val="Arial"/>
      <family val="2"/>
    </font>
    <font>
      <b/>
      <sz val="10"/>
      <name val="Arial"/>
      <family val="2"/>
    </font>
    <font>
      <sz val="10"/>
      <name val="Arial"/>
      <family val="2"/>
    </font>
    <font>
      <b/>
      <sz val="9"/>
      <name val="Arial"/>
      <family val="2"/>
    </font>
    <font>
      <sz val="12"/>
      <name val="Arial"/>
      <family val="2"/>
    </font>
    <font>
      <b/>
      <sz val="14"/>
      <name val="Arial"/>
      <family val="2"/>
    </font>
    <font>
      <sz val="10"/>
      <name val="Arial"/>
      <family val="2"/>
    </font>
    <font>
      <sz val="11"/>
      <name val="Arial"/>
      <family val="2"/>
    </font>
    <font>
      <b/>
      <sz val="12"/>
      <name val="Arial"/>
      <family val="2"/>
    </font>
    <font>
      <b/>
      <u/>
      <sz val="16"/>
      <name val="Arial"/>
      <family val="2"/>
    </font>
    <font>
      <sz val="10"/>
      <color indexed="10"/>
      <name val="Arial"/>
      <family val="2"/>
    </font>
    <font>
      <sz val="11"/>
      <color indexed="10"/>
      <name val="Arial"/>
      <family val="2"/>
    </font>
    <font>
      <sz val="12"/>
      <name val="Arial"/>
      <family val="2"/>
    </font>
    <font>
      <sz val="26"/>
      <name val="Arial"/>
      <family val="2"/>
    </font>
    <font>
      <sz val="7.5"/>
      <color indexed="8"/>
      <name val="Arial"/>
      <family val="2"/>
    </font>
    <font>
      <b/>
      <sz val="12"/>
      <color indexed="8"/>
      <name val="Arial"/>
      <family val="2"/>
    </font>
    <font>
      <sz val="12"/>
      <color indexed="8"/>
      <name val="Arial"/>
      <family val="2"/>
    </font>
    <font>
      <sz val="10"/>
      <color indexed="8"/>
      <name val="Arial"/>
      <family val="2"/>
    </font>
    <font>
      <i/>
      <sz val="10"/>
      <color indexed="8"/>
      <name val="Arial"/>
      <family val="2"/>
    </font>
    <font>
      <sz val="10"/>
      <color indexed="8"/>
      <name val="Verdana"/>
      <family val="2"/>
    </font>
    <font>
      <sz val="8"/>
      <color indexed="8"/>
      <name val="Arial"/>
      <family val="2"/>
    </font>
    <font>
      <b/>
      <sz val="10"/>
      <color indexed="10"/>
      <name val="Arial"/>
      <family val="2"/>
    </font>
    <font>
      <sz val="7.5"/>
      <name val="Arial"/>
      <family val="2"/>
    </font>
    <font>
      <sz val="10"/>
      <color indexed="10"/>
      <name val="Arial"/>
      <family val="2"/>
    </font>
    <font>
      <sz val="10"/>
      <color indexed="8"/>
      <name val="Arial"/>
      <family val="2"/>
    </font>
    <font>
      <sz val="9"/>
      <color indexed="8"/>
      <name val="Arial"/>
      <family val="2"/>
    </font>
    <font>
      <b/>
      <sz val="13"/>
      <name val="Arial"/>
      <family val="2"/>
    </font>
    <font>
      <b/>
      <u/>
      <sz val="12"/>
      <name val="Arial"/>
      <family val="2"/>
    </font>
    <font>
      <b/>
      <sz val="12"/>
      <color indexed="8"/>
      <name val="Arial"/>
      <family val="2"/>
    </font>
    <font>
      <b/>
      <u/>
      <sz val="11"/>
      <color indexed="8"/>
      <name val="Arial"/>
      <family val="2"/>
    </font>
    <font>
      <u/>
      <sz val="12"/>
      <name val="Arial"/>
      <family val="2"/>
    </font>
    <font>
      <sz val="11"/>
      <color indexed="8"/>
      <name val="Arial"/>
      <family val="2"/>
    </font>
    <font>
      <sz val="10"/>
      <color indexed="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rgb="FF0000FF"/>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indexed="8"/>
      <name val="Arial"/>
      <family val="2"/>
    </font>
    <font>
      <sz val="10.5"/>
      <name val="Arial"/>
      <family val="2"/>
    </font>
    <font>
      <b/>
      <sz val="10.5"/>
      <name val="Arial"/>
      <family val="2"/>
    </font>
    <font>
      <sz val="10.5"/>
      <color indexed="8"/>
      <name val="Arial"/>
      <family val="2"/>
    </font>
    <font>
      <sz val="10.5"/>
      <name val="Times New Roman"/>
      <family val="1"/>
    </font>
    <font>
      <b/>
      <sz val="10.5"/>
      <color indexed="8"/>
      <name val="Arial"/>
      <family val="2"/>
    </font>
    <font>
      <b/>
      <sz val="11"/>
      <color indexed="8"/>
      <name val="Arial"/>
      <family val="2"/>
    </font>
  </fonts>
  <fills count="45">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5" tint="0.59999389629810485"/>
        <bgColor indexed="64"/>
      </patternFill>
    </fill>
    <fill>
      <patternFill patternType="solid">
        <fgColor rgb="FFFFFF00"/>
        <bgColor indexed="64"/>
      </patternFill>
    </fill>
    <fill>
      <patternFill patternType="solid">
        <fgColor theme="5"/>
        <bgColor indexed="64"/>
      </patternFill>
    </fill>
    <fill>
      <patternFill patternType="solid">
        <fgColor theme="4"/>
        <bgColor indexed="64"/>
      </patternFill>
    </fill>
    <fill>
      <patternFill patternType="solid">
        <fgColor theme="7" tint="0.59999389629810485"/>
        <bgColor indexed="64"/>
      </patternFill>
    </fill>
    <fill>
      <patternFill patternType="solid">
        <fgColor theme="6"/>
        <bgColor indexed="64"/>
      </patternFill>
    </fill>
    <fill>
      <patternFill patternType="solid">
        <fgColor theme="7"/>
        <bgColor indexed="64"/>
      </patternFill>
    </fill>
    <fill>
      <patternFill patternType="solid">
        <fgColor theme="3" tint="0.59999389629810485"/>
        <bgColor indexed="64"/>
      </patternFill>
    </fill>
    <fill>
      <patternFill patternType="solid">
        <fgColor theme="8"/>
        <bgColor indexed="64"/>
      </patternFill>
    </fill>
    <fill>
      <patternFill patternType="solid">
        <fgColor theme="9"/>
        <bgColor indexed="64"/>
      </patternFill>
    </fill>
    <fill>
      <patternFill patternType="solid">
        <fgColor rgb="FFFFFF66"/>
        <bgColor indexed="64"/>
      </patternFill>
    </fill>
  </fills>
  <borders count="29">
    <border>
      <left/>
      <right/>
      <top/>
      <bottom/>
      <diagonal/>
    </border>
    <border>
      <left style="thin">
        <color indexed="64"/>
      </left>
      <right style="thin">
        <color indexed="64"/>
      </right>
      <top/>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51">
    <xf numFmtId="0" fontId="0" fillId="0" borderId="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7" fillId="27" borderId="0" applyNumberFormat="0" applyBorder="0" applyAlignment="0" applyProtection="0"/>
    <xf numFmtId="0" fontId="58" fillId="28" borderId="18" applyNumberFormat="0" applyAlignment="0" applyProtection="0"/>
    <xf numFmtId="0" fontId="59" fillId="29" borderId="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30" borderId="0" applyNumberFormat="0" applyBorder="0" applyAlignment="0" applyProtection="0"/>
    <xf numFmtId="0" fontId="63" fillId="0" borderId="20" applyNumberFormat="0" applyFill="0" applyAlignment="0" applyProtection="0"/>
    <xf numFmtId="0" fontId="64" fillId="0" borderId="21" applyNumberFormat="0" applyFill="0" applyAlignment="0" applyProtection="0"/>
    <xf numFmtId="0" fontId="65" fillId="0" borderId="22" applyNumberFormat="0" applyFill="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31" borderId="18" applyNumberFormat="0" applyAlignment="0" applyProtection="0"/>
    <xf numFmtId="0" fontId="68" fillId="0" borderId="23" applyNumberFormat="0" applyFill="0" applyAlignment="0" applyProtection="0"/>
    <xf numFmtId="0" fontId="69" fillId="32" borderId="0" applyNumberFormat="0" applyBorder="0" applyAlignment="0" applyProtection="0"/>
    <xf numFmtId="0" fontId="55" fillId="0" borderId="0"/>
    <xf numFmtId="0" fontId="55" fillId="33" borderId="24" applyNumberFormat="0" applyFont="0" applyAlignment="0" applyProtection="0"/>
    <xf numFmtId="0" fontId="70" fillId="28" borderId="25" applyNumberFormat="0" applyAlignment="0" applyProtection="0"/>
    <xf numFmtId="9" fontId="2" fillId="0" borderId="0" applyFont="0" applyFill="0" applyBorder="0" applyAlignment="0" applyProtection="0"/>
    <xf numFmtId="0" fontId="71" fillId="0" borderId="0" applyNumberFormat="0" applyFill="0" applyBorder="0" applyAlignment="0" applyProtection="0"/>
    <xf numFmtId="0" fontId="72" fillId="0" borderId="26" applyNumberFormat="0" applyFill="0" applyAlignment="0" applyProtection="0"/>
    <xf numFmtId="0" fontId="73"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652">
    <xf numFmtId="0" fontId="0" fillId="0" borderId="0" xfId="0"/>
    <xf numFmtId="0" fontId="5" fillId="2" borderId="0" xfId="0" applyFont="1" applyFill="1"/>
    <xf numFmtId="0" fontId="0" fillId="2" borderId="0" xfId="0" applyFill="1"/>
    <xf numFmtId="0" fontId="5" fillId="2" borderId="0" xfId="0" applyFont="1" applyFill="1" applyAlignment="1"/>
    <xf numFmtId="0" fontId="0" fillId="0" borderId="0" xfId="0" applyFill="1" applyAlignment="1"/>
    <xf numFmtId="0" fontId="0" fillId="2" borderId="0" xfId="0" applyFill="1" applyAlignment="1"/>
    <xf numFmtId="0" fontId="0" fillId="2" borderId="0" xfId="0" applyFill="1" applyBorder="1" applyAlignment="1"/>
    <xf numFmtId="0" fontId="9" fillId="2" borderId="0" xfId="0" applyFont="1" applyFill="1"/>
    <xf numFmtId="0" fontId="0" fillId="2" borderId="0" xfId="0" applyFill="1" applyBorder="1"/>
    <xf numFmtId="0" fontId="2" fillId="2" borderId="0" xfId="0" applyFont="1" applyFill="1"/>
    <xf numFmtId="0" fontId="10" fillId="2" borderId="0" xfId="0" applyFont="1" applyFill="1" applyAlignment="1">
      <alignment horizontal="right"/>
    </xf>
    <xf numFmtId="0" fontId="10" fillId="2" borderId="0" xfId="0" applyFont="1" applyFill="1" applyAlignment="1">
      <alignment horizontal="left"/>
    </xf>
    <xf numFmtId="170" fontId="10" fillId="2" borderId="0" xfId="0" applyNumberFormat="1" applyFont="1" applyFill="1" applyBorder="1" applyAlignment="1">
      <alignment horizontal="right"/>
    </xf>
    <xf numFmtId="0" fontId="13" fillId="2" borderId="0" xfId="0" applyFont="1" applyFill="1" applyAlignment="1">
      <alignment horizontal="right"/>
    </xf>
    <xf numFmtId="0" fontId="14" fillId="2" borderId="0" xfId="0" applyFont="1" applyFill="1"/>
    <xf numFmtId="0" fontId="12" fillId="2" borderId="0" xfId="0" applyFont="1" applyFill="1" applyAlignment="1">
      <alignment horizontal="left"/>
    </xf>
    <xf numFmtId="0" fontId="10" fillId="2" borderId="0" xfId="0" applyFont="1" applyFill="1" applyBorder="1" applyAlignment="1">
      <alignment horizontal="right"/>
    </xf>
    <xf numFmtId="3" fontId="10" fillId="2" borderId="0" xfId="0" applyNumberFormat="1" applyFont="1" applyFill="1" applyBorder="1" applyAlignment="1">
      <alignment horizontal="right"/>
    </xf>
    <xf numFmtId="2" fontId="10" fillId="2" borderId="0" xfId="0" applyNumberFormat="1" applyFont="1" applyFill="1" applyBorder="1" applyAlignment="1">
      <alignment horizontal="right"/>
    </xf>
    <xf numFmtId="0" fontId="22" fillId="2" borderId="0" xfId="0" applyFont="1" applyFill="1" applyAlignment="1">
      <alignment horizontal="left"/>
    </xf>
    <xf numFmtId="0" fontId="23" fillId="2" borderId="0" xfId="0" applyFont="1" applyFill="1"/>
    <xf numFmtId="0" fontId="21" fillId="0" borderId="0" xfId="0" applyFont="1" applyFill="1" applyBorder="1" applyAlignment="1">
      <alignment horizontal="left" wrapText="1"/>
    </xf>
    <xf numFmtId="3" fontId="28" fillId="2" borderId="0" xfId="0" applyNumberFormat="1" applyFont="1" applyFill="1" applyBorder="1" applyAlignment="1">
      <alignment horizontal="right"/>
    </xf>
    <xf numFmtId="175" fontId="10" fillId="2" borderId="0" xfId="29" applyNumberFormat="1" applyFont="1" applyFill="1" applyBorder="1" applyAlignment="1">
      <alignment horizontal="right"/>
    </xf>
    <xf numFmtId="0" fontId="5" fillId="2" borderId="0" xfId="0" applyFont="1" applyFill="1" applyBorder="1" applyAlignment="1">
      <alignment horizontal="left" wrapText="1"/>
    </xf>
    <xf numFmtId="0" fontId="27" fillId="2" borderId="0" xfId="0" applyFont="1" applyFill="1" applyBorder="1" applyAlignment="1">
      <alignment horizontal="left" wrapText="1"/>
    </xf>
    <xf numFmtId="0" fontId="10" fillId="2" borderId="0" xfId="0" applyFont="1" applyFill="1" applyBorder="1" applyAlignment="1">
      <alignment horizontal="left"/>
    </xf>
    <xf numFmtId="0" fontId="2" fillId="2" borderId="1" xfId="0" applyFont="1" applyFill="1" applyBorder="1" applyAlignment="1">
      <alignment horizontal="right"/>
    </xf>
    <xf numFmtId="174" fontId="6" fillId="2" borderId="1" xfId="0" applyNumberFormat="1" applyFont="1" applyFill="1" applyBorder="1" applyAlignment="1">
      <alignment horizontal="right"/>
    </xf>
    <xf numFmtId="0" fontId="10" fillId="2" borderId="2" xfId="0" applyFont="1" applyFill="1" applyBorder="1" applyAlignment="1">
      <alignment horizontal="right"/>
    </xf>
    <xf numFmtId="0" fontId="10" fillId="2" borderId="3" xfId="0" applyFont="1" applyFill="1" applyBorder="1" applyAlignment="1">
      <alignment horizontal="right"/>
    </xf>
    <xf numFmtId="0" fontId="10" fillId="2" borderId="4" xfId="0" applyFont="1" applyFill="1" applyBorder="1" applyAlignment="1">
      <alignment horizontal="right"/>
    </xf>
    <xf numFmtId="0" fontId="10" fillId="2" borderId="1" xfId="0" applyFont="1" applyFill="1" applyBorder="1" applyAlignment="1">
      <alignment horizontal="right"/>
    </xf>
    <xf numFmtId="0" fontId="6" fillId="2" borderId="1" xfId="0" applyFont="1" applyFill="1" applyBorder="1" applyAlignment="1">
      <alignment horizontal="right"/>
    </xf>
    <xf numFmtId="3" fontId="6" fillId="2" borderId="1" xfId="0" applyNumberFormat="1" applyFont="1" applyFill="1" applyBorder="1" applyAlignment="1">
      <alignment horizontal="right"/>
    </xf>
    <xf numFmtId="0" fontId="15" fillId="2" borderId="1" xfId="0" applyFont="1" applyFill="1" applyBorder="1" applyAlignment="1">
      <alignment horizontal="right"/>
    </xf>
    <xf numFmtId="0" fontId="22" fillId="2" borderId="0" xfId="0" applyFont="1" applyFill="1" applyBorder="1" applyAlignment="1">
      <alignment horizontal="left" wrapText="1"/>
    </xf>
    <xf numFmtId="0" fontId="22" fillId="2" borderId="0" xfId="0" applyFont="1" applyFill="1" applyBorder="1" applyAlignment="1">
      <alignment horizontal="left"/>
    </xf>
    <xf numFmtId="0" fontId="20" fillId="2" borderId="0" xfId="0" applyFont="1" applyFill="1" applyBorder="1" applyAlignment="1">
      <alignment horizontal="left" wrapText="1"/>
    </xf>
    <xf numFmtId="0" fontId="10" fillId="2" borderId="0" xfId="0" applyFont="1" applyFill="1" applyBorder="1" applyAlignment="1">
      <alignment horizontal="center" wrapText="1"/>
    </xf>
    <xf numFmtId="0" fontId="17" fillId="2" borderId="0" xfId="0" applyFont="1" applyFill="1" applyBorder="1" applyAlignment="1">
      <alignment horizontal="left" wrapText="1"/>
    </xf>
    <xf numFmtId="0" fontId="25" fillId="2" borderId="0" xfId="0" applyFont="1" applyFill="1" applyAlignment="1"/>
    <xf numFmtId="0" fontId="14" fillId="2" borderId="0" xfId="0" applyFont="1" applyFill="1" applyBorder="1"/>
    <xf numFmtId="0" fontId="27" fillId="2" borderId="0" xfId="0" applyFont="1" applyFill="1"/>
    <xf numFmtId="171" fontId="6" fillId="2" borderId="1" xfId="0" applyNumberFormat="1" applyFont="1" applyFill="1" applyBorder="1" applyAlignment="1">
      <alignment horizontal="right"/>
    </xf>
    <xf numFmtId="171" fontId="6" fillId="2" borderId="5" xfId="0" applyNumberFormat="1" applyFont="1" applyFill="1" applyBorder="1" applyAlignment="1">
      <alignment horizontal="right"/>
    </xf>
    <xf numFmtId="0" fontId="2" fillId="2" borderId="0" xfId="0" applyFont="1" applyFill="1" applyBorder="1" applyAlignment="1">
      <alignment horizontal="right"/>
    </xf>
    <xf numFmtId="0" fontId="2" fillId="2" borderId="6" xfId="0" applyFont="1" applyFill="1" applyBorder="1" applyAlignment="1">
      <alignment horizontal="left" wrapText="1"/>
    </xf>
    <xf numFmtId="0" fontId="0" fillId="0" borderId="0" xfId="0" applyFill="1"/>
    <xf numFmtId="0" fontId="17" fillId="2" borderId="1" xfId="0" applyFont="1" applyFill="1" applyBorder="1" applyAlignment="1">
      <alignment horizontal="left" wrapText="1"/>
    </xf>
    <xf numFmtId="0" fontId="5" fillId="2" borderId="1" xfId="0" applyFont="1" applyFill="1" applyBorder="1" applyAlignment="1">
      <alignment horizontal="left" wrapText="1"/>
    </xf>
    <xf numFmtId="0" fontId="5" fillId="2" borderId="7" xfId="0" applyFont="1" applyFill="1" applyBorder="1" applyAlignment="1">
      <alignment horizontal="left" wrapText="1"/>
    </xf>
    <xf numFmtId="0" fontId="23" fillId="2" borderId="1" xfId="0" applyFont="1" applyFill="1" applyBorder="1" applyAlignment="1">
      <alignment horizontal="left" wrapText="1"/>
    </xf>
    <xf numFmtId="0" fontId="22" fillId="2" borderId="1" xfId="0" applyFont="1" applyFill="1" applyBorder="1" applyAlignment="1">
      <alignment horizontal="left" wrapText="1"/>
    </xf>
    <xf numFmtId="0" fontId="32" fillId="2" borderId="0" xfId="0" applyFont="1" applyFill="1" applyBorder="1" applyAlignment="1">
      <alignment horizontal="right"/>
    </xf>
    <xf numFmtId="166" fontId="2" fillId="2" borderId="1" xfId="0" applyNumberFormat="1" applyFont="1" applyFill="1" applyBorder="1" applyAlignment="1">
      <alignment horizontal="right"/>
    </xf>
    <xf numFmtId="0" fontId="15" fillId="2" borderId="1" xfId="0" applyFont="1" applyFill="1" applyBorder="1"/>
    <xf numFmtId="172" fontId="15" fillId="2" borderId="1" xfId="0" applyNumberFormat="1" applyFont="1" applyFill="1" applyBorder="1" applyAlignment="1">
      <alignment horizontal="right"/>
    </xf>
    <xf numFmtId="0" fontId="15" fillId="2" borderId="1" xfId="0" applyFont="1" applyFill="1" applyBorder="1" applyAlignment="1">
      <alignment horizontal="left" wrapText="1"/>
    </xf>
    <xf numFmtId="2" fontId="28" fillId="2" borderId="0" xfId="0" applyNumberFormat="1" applyFont="1" applyFill="1" applyBorder="1" applyAlignment="1">
      <alignment horizontal="right"/>
    </xf>
    <xf numFmtId="43" fontId="27" fillId="2" borderId="0" xfId="0" applyNumberFormat="1" applyFont="1" applyFill="1"/>
    <xf numFmtId="165" fontId="28" fillId="2" borderId="0" xfId="0" applyNumberFormat="1" applyFont="1" applyFill="1" applyBorder="1" applyAlignment="1">
      <alignment horizontal="right"/>
    </xf>
    <xf numFmtId="164" fontId="28" fillId="2" borderId="0" xfId="0" applyNumberFormat="1" applyFont="1" applyFill="1" applyBorder="1" applyAlignment="1">
      <alignment horizontal="right"/>
    </xf>
    <xf numFmtId="3" fontId="28" fillId="2" borderId="0" xfId="0" applyNumberFormat="1" applyFont="1" applyFill="1" applyBorder="1"/>
    <xf numFmtId="176" fontId="27" fillId="2" borderId="0" xfId="0" applyNumberFormat="1" applyFont="1" applyFill="1"/>
    <xf numFmtId="0" fontId="28" fillId="2" borderId="0" xfId="0" applyFont="1" applyFill="1" applyBorder="1" applyAlignment="1">
      <alignment horizontal="right"/>
    </xf>
    <xf numFmtId="177" fontId="28" fillId="2" borderId="0" xfId="0" applyNumberFormat="1" applyFont="1" applyFill="1" applyBorder="1" applyAlignment="1">
      <alignment horizontal="right"/>
    </xf>
    <xf numFmtId="0" fontId="9" fillId="0" borderId="0" xfId="0" applyFont="1" applyBorder="1" applyAlignment="1">
      <alignment horizontal="center" vertical="center"/>
    </xf>
    <xf numFmtId="179" fontId="2" fillId="2" borderId="1" xfId="28" applyNumberFormat="1" applyFont="1" applyFill="1" applyBorder="1" applyAlignment="1">
      <alignment horizontal="right"/>
    </xf>
    <xf numFmtId="0" fontId="0" fillId="2" borderId="8" xfId="0" applyFill="1" applyBorder="1"/>
    <xf numFmtId="0" fontId="0" fillId="2" borderId="1" xfId="0" applyFill="1" applyBorder="1"/>
    <xf numFmtId="0" fontId="14" fillId="2" borderId="1" xfId="0" applyFont="1" applyFill="1" applyBorder="1"/>
    <xf numFmtId="166" fontId="15" fillId="2" borderId="0" xfId="0" applyNumberFormat="1" applyFont="1" applyFill="1" applyBorder="1" applyAlignment="1">
      <alignment horizontal="right"/>
    </xf>
    <xf numFmtId="179" fontId="10" fillId="2" borderId="0" xfId="28" applyNumberFormat="1" applyFont="1" applyFill="1" applyBorder="1" applyAlignment="1">
      <alignment horizontal="right"/>
    </xf>
    <xf numFmtId="0" fontId="2" fillId="2" borderId="8" xfId="0" applyFont="1" applyFill="1" applyBorder="1" applyAlignment="1">
      <alignment horizontal="right"/>
    </xf>
    <xf numFmtId="0" fontId="19" fillId="2" borderId="0" xfId="0" applyFont="1" applyFill="1"/>
    <xf numFmtId="0" fontId="19" fillId="2" borderId="1" xfId="0" applyFont="1" applyFill="1" applyBorder="1"/>
    <xf numFmtId="0" fontId="23" fillId="2" borderId="1" xfId="0" applyFont="1" applyFill="1" applyBorder="1"/>
    <xf numFmtId="0" fontId="23" fillId="0" borderId="0" xfId="0" applyFont="1" applyFill="1"/>
    <xf numFmtId="0" fontId="23" fillId="2" borderId="0" xfId="0" applyFont="1" applyFill="1" applyBorder="1"/>
    <xf numFmtId="0" fontId="23" fillId="2" borderId="0" xfId="0" applyFont="1" applyFill="1" applyAlignment="1"/>
    <xf numFmtId="0" fontId="15" fillId="2" borderId="1" xfId="0" applyFont="1" applyFill="1" applyBorder="1" applyAlignment="1">
      <alignment horizontal="left"/>
    </xf>
    <xf numFmtId="2" fontId="23" fillId="2" borderId="1" xfId="0" applyNumberFormat="1" applyFont="1" applyFill="1" applyBorder="1" applyAlignment="1">
      <alignment horizontal="right"/>
    </xf>
    <xf numFmtId="167" fontId="15" fillId="2" borderId="1" xfId="0" applyNumberFormat="1" applyFont="1" applyFill="1" applyBorder="1" applyAlignment="1">
      <alignment horizontal="right"/>
    </xf>
    <xf numFmtId="0" fontId="23" fillId="2" borderId="1" xfId="0" applyFont="1" applyFill="1" applyBorder="1" applyAlignment="1">
      <alignment horizontal="right"/>
    </xf>
    <xf numFmtId="1" fontId="19" fillId="2" borderId="0" xfId="0" applyNumberFormat="1" applyFont="1" applyFill="1" applyBorder="1" applyAlignment="1"/>
    <xf numFmtId="1" fontId="23" fillId="2" borderId="0" xfId="0" applyNumberFormat="1" applyFont="1" applyFill="1" applyBorder="1" applyAlignment="1"/>
    <xf numFmtId="175" fontId="23" fillId="2" borderId="0" xfId="29" applyNumberFormat="1" applyFont="1" applyFill="1" applyBorder="1" applyAlignment="1">
      <alignment horizontal="right"/>
    </xf>
    <xf numFmtId="0" fontId="22" fillId="2" borderId="0" xfId="0" applyFont="1" applyFill="1" applyBorder="1" applyAlignment="1"/>
    <xf numFmtId="0" fontId="23" fillId="2" borderId="0" xfId="0" applyFont="1" applyFill="1" applyBorder="1" applyAlignment="1"/>
    <xf numFmtId="0" fontId="23" fillId="2" borderId="0" xfId="0" applyFont="1" applyFill="1" applyAlignment="1">
      <alignment textRotation="90" wrapText="1"/>
    </xf>
    <xf numFmtId="0" fontId="19" fillId="2" borderId="0" xfId="0" applyFont="1" applyFill="1" applyBorder="1"/>
    <xf numFmtId="175" fontId="23" fillId="2" borderId="0" xfId="0" applyNumberFormat="1" applyFont="1" applyFill="1"/>
    <xf numFmtId="0" fontId="0" fillId="2" borderId="9" xfId="0" applyFill="1" applyBorder="1"/>
    <xf numFmtId="0" fontId="0" fillId="2" borderId="6" xfId="0" applyFill="1" applyBorder="1"/>
    <xf numFmtId="0" fontId="19" fillId="2" borderId="6" xfId="0" applyFont="1" applyFill="1" applyBorder="1"/>
    <xf numFmtId="0" fontId="23" fillId="2" borderId="6" xfId="0" applyFont="1" applyFill="1" applyBorder="1"/>
    <xf numFmtId="0" fontId="14" fillId="2" borderId="6" xfId="0" applyFont="1" applyFill="1" applyBorder="1"/>
    <xf numFmtId="2" fontId="10" fillId="2" borderId="1" xfId="0" applyNumberFormat="1" applyFont="1" applyFill="1" applyBorder="1" applyAlignment="1">
      <alignment horizontal="right"/>
    </xf>
    <xf numFmtId="179" fontId="2" fillId="2" borderId="7" xfId="28" applyNumberFormat="1" applyFont="1" applyFill="1" applyBorder="1" applyAlignment="1">
      <alignment horizontal="right"/>
    </xf>
    <xf numFmtId="0" fontId="25" fillId="2" borderId="0" xfId="0" applyFont="1" applyFill="1" applyAlignment="1">
      <alignment horizontal="left" vertical="top" wrapText="1"/>
    </xf>
    <xf numFmtId="0" fontId="23" fillId="2" borderId="0" xfId="0" applyFont="1" applyFill="1" applyBorder="1" applyAlignment="1">
      <alignment horizontal="center"/>
    </xf>
    <xf numFmtId="0" fontId="22" fillId="2" borderId="1" xfId="0" applyFont="1" applyFill="1" applyBorder="1" applyAlignment="1">
      <alignment horizontal="left"/>
    </xf>
    <xf numFmtId="0" fontId="19" fillId="2" borderId="0" xfId="0" applyFont="1" applyFill="1" applyAlignment="1"/>
    <xf numFmtId="0" fontId="33" fillId="2" borderId="0" xfId="0" applyFont="1" applyFill="1" applyBorder="1"/>
    <xf numFmtId="0" fontId="33" fillId="2" borderId="0" xfId="0" applyFont="1" applyFill="1" applyAlignment="1">
      <alignment horizontal="right"/>
    </xf>
    <xf numFmtId="0" fontId="33" fillId="2" borderId="0" xfId="0" applyFont="1" applyFill="1" applyAlignment="1">
      <alignment horizontal="left"/>
    </xf>
    <xf numFmtId="0" fontId="33" fillId="2" borderId="0" xfId="0" applyFont="1" applyFill="1" applyAlignment="1">
      <alignment horizontal="left" wrapText="1"/>
    </xf>
    <xf numFmtId="43" fontId="2" fillId="2" borderId="1" xfId="28" applyNumberFormat="1" applyFont="1" applyFill="1" applyBorder="1" applyAlignment="1">
      <alignment horizontal="right"/>
    </xf>
    <xf numFmtId="2" fontId="2" fillId="2" borderId="1" xfId="0" applyNumberFormat="1" applyFont="1" applyFill="1" applyBorder="1" applyAlignment="1">
      <alignment horizontal="right"/>
    </xf>
    <xf numFmtId="10" fontId="2" fillId="2" borderId="1" xfId="44" applyNumberFormat="1" applyFont="1" applyFill="1" applyBorder="1" applyAlignment="1">
      <alignment horizontal="right"/>
    </xf>
    <xf numFmtId="43" fontId="10" fillId="2" borderId="0" xfId="0" applyNumberFormat="1" applyFont="1" applyFill="1" applyBorder="1" applyAlignment="1">
      <alignment horizontal="right"/>
    </xf>
    <xf numFmtId="0" fontId="14" fillId="2" borderId="0" xfId="0" applyFont="1" applyFill="1" applyAlignment="1"/>
    <xf numFmtId="0" fontId="19" fillId="2" borderId="0" xfId="0" applyFont="1" applyFill="1" applyBorder="1" applyAlignment="1"/>
    <xf numFmtId="0" fontId="14" fillId="2" borderId="0" xfId="0" applyFont="1" applyFill="1" applyBorder="1" applyAlignment="1"/>
    <xf numFmtId="0" fontId="5" fillId="2" borderId="0" xfId="0" applyFont="1" applyFill="1" applyAlignment="1">
      <alignment horizontal="right"/>
    </xf>
    <xf numFmtId="0" fontId="27" fillId="2" borderId="0" xfId="0" applyFont="1" applyFill="1" applyAlignment="1">
      <alignment horizontal="right"/>
    </xf>
    <xf numFmtId="166" fontId="28" fillId="2" borderId="0" xfId="0" applyNumberFormat="1" applyFont="1" applyFill="1" applyBorder="1" applyAlignment="1">
      <alignment horizontal="right"/>
    </xf>
    <xf numFmtId="0" fontId="2" fillId="2" borderId="0" xfId="0" applyFont="1" applyFill="1" applyBorder="1"/>
    <xf numFmtId="0" fontId="2" fillId="2" borderId="0" xfId="0" applyFont="1" applyFill="1" applyBorder="1" applyAlignment="1"/>
    <xf numFmtId="0" fontId="2" fillId="2" borderId="0" xfId="0" applyFont="1" applyFill="1" applyAlignment="1">
      <alignment horizontal="left"/>
    </xf>
    <xf numFmtId="0" fontId="2" fillId="2" borderId="0" xfId="0" applyFont="1" applyFill="1" applyBorder="1" applyAlignment="1">
      <alignment horizontal="left"/>
    </xf>
    <xf numFmtId="169" fontId="2" fillId="2" borderId="0" xfId="0" applyNumberFormat="1" applyFont="1" applyFill="1" applyBorder="1" applyAlignment="1">
      <alignment horizontal="right"/>
    </xf>
    <xf numFmtId="0" fontId="2" fillId="2" borderId="0" xfId="0" applyFont="1" applyFill="1" applyAlignment="1">
      <alignment horizontal="left" wrapText="1"/>
    </xf>
    <xf numFmtId="0" fontId="2" fillId="2" borderId="0" xfId="0" applyFont="1" applyFill="1" applyBorder="1" applyAlignment="1">
      <alignment horizontal="left" wrapText="1"/>
    </xf>
    <xf numFmtId="0" fontId="2" fillId="0" borderId="0" xfId="0" applyFont="1" applyFill="1" applyBorder="1" applyAlignment="1">
      <alignment horizontal="left" wrapText="1"/>
    </xf>
    <xf numFmtId="0" fontId="2" fillId="2" borderId="0" xfId="0" applyFont="1" applyFill="1" applyBorder="1" applyAlignment="1">
      <alignment horizontal="left" wrapText="1" indent="1"/>
    </xf>
    <xf numFmtId="0" fontId="2" fillId="2" borderId="0" xfId="0" applyFont="1" applyFill="1" applyBorder="1" applyAlignment="1">
      <alignment horizontal="left" indent="1"/>
    </xf>
    <xf numFmtId="0" fontId="2" fillId="2" borderId="0" xfId="0" applyFont="1" applyFill="1" applyAlignment="1">
      <alignment wrapText="1"/>
    </xf>
    <xf numFmtId="0" fontId="24" fillId="2" borderId="0" xfId="0" applyFont="1" applyFill="1" applyBorder="1" applyAlignment="1">
      <alignment horizontal="left" vertical="top" wrapText="1"/>
    </xf>
    <xf numFmtId="9" fontId="2" fillId="2" borderId="0" xfId="0" applyNumberFormat="1" applyFont="1" applyFill="1" applyBorder="1" applyAlignment="1">
      <alignment horizontal="right"/>
    </xf>
    <xf numFmtId="43" fontId="6" fillId="2" borderId="0" xfId="28" applyFont="1" applyFill="1" applyBorder="1" applyAlignment="1">
      <alignment horizontal="right"/>
    </xf>
    <xf numFmtId="0" fontId="3" fillId="2" borderId="0" xfId="0" applyFont="1" applyFill="1" applyBorder="1" applyAlignment="1">
      <alignment horizontal="left" wrapText="1"/>
    </xf>
    <xf numFmtId="3" fontId="10" fillId="2" borderId="4" xfId="0" applyNumberFormat="1" applyFont="1" applyFill="1" applyBorder="1" applyAlignment="1">
      <alignment horizontal="right"/>
    </xf>
    <xf numFmtId="9" fontId="28" fillId="2" borderId="0" xfId="44" applyFont="1" applyFill="1" applyBorder="1" applyAlignment="1">
      <alignment horizontal="right"/>
    </xf>
    <xf numFmtId="0" fontId="35" fillId="2" borderId="0" xfId="0" applyFont="1" applyFill="1"/>
    <xf numFmtId="0" fontId="4" fillId="0" borderId="0" xfId="0" applyFont="1"/>
    <xf numFmtId="0" fontId="0" fillId="0" borderId="0" xfId="0" applyFill="1" applyBorder="1"/>
    <xf numFmtId="179" fontId="0" fillId="0" borderId="0" xfId="28" applyNumberFormat="1" applyFont="1"/>
    <xf numFmtId="0" fontId="2" fillId="0" borderId="0" xfId="0" applyFont="1" applyFill="1" applyAlignment="1"/>
    <xf numFmtId="0" fontId="40" fillId="2" borderId="0" xfId="0" applyFont="1" applyFill="1"/>
    <xf numFmtId="43" fontId="10" fillId="2" borderId="0" xfId="28" applyFont="1" applyFill="1" applyBorder="1" applyAlignment="1">
      <alignment horizontal="right"/>
    </xf>
    <xf numFmtId="43" fontId="10" fillId="2" borderId="0" xfId="28" applyFont="1" applyFill="1" applyAlignment="1">
      <alignment horizontal="right"/>
    </xf>
    <xf numFmtId="43" fontId="15" fillId="2" borderId="1" xfId="28" applyFont="1" applyFill="1" applyBorder="1" applyAlignment="1">
      <alignment horizontal="left"/>
    </xf>
    <xf numFmtId="0" fontId="10" fillId="2" borderId="0" xfId="0" applyFont="1" applyFill="1" applyBorder="1" applyAlignment="1">
      <alignment horizontal="left" wrapText="1"/>
    </xf>
    <xf numFmtId="0" fontId="0" fillId="0" borderId="10" xfId="0" applyBorder="1" applyAlignment="1">
      <alignment horizontal="left" wrapText="1"/>
    </xf>
    <xf numFmtId="0" fontId="10" fillId="2" borderId="0" xfId="0" applyFont="1" applyFill="1" applyBorder="1" applyAlignment="1">
      <alignment wrapText="1"/>
    </xf>
    <xf numFmtId="179" fontId="6" fillId="2" borderId="1" xfId="28" applyNumberFormat="1" applyFont="1" applyFill="1" applyBorder="1" applyAlignment="1">
      <alignment horizontal="right"/>
    </xf>
    <xf numFmtId="174" fontId="10" fillId="2" borderId="0" xfId="0" applyNumberFormat="1" applyFont="1" applyFill="1" applyBorder="1" applyAlignment="1">
      <alignment horizontal="right"/>
    </xf>
    <xf numFmtId="0" fontId="0" fillId="0" borderId="11" xfId="0" applyBorder="1" applyAlignment="1">
      <alignment horizontal="center" wrapText="1"/>
    </xf>
    <xf numFmtId="0" fontId="0" fillId="0" borderId="8" xfId="0" applyBorder="1" applyAlignment="1">
      <alignment horizontal="center" wrapText="1"/>
    </xf>
    <xf numFmtId="179" fontId="6" fillId="2" borderId="8" xfId="28" applyNumberFormat="1" applyFont="1" applyFill="1" applyBorder="1" applyAlignment="1">
      <alignment horizontal="right"/>
    </xf>
    <xf numFmtId="178" fontId="6" fillId="2" borderId="1" xfId="28" applyNumberFormat="1" applyFont="1" applyFill="1" applyBorder="1" applyAlignment="1">
      <alignment horizontal="right"/>
    </xf>
    <xf numFmtId="179" fontId="6" fillId="2" borderId="8" xfId="29" applyNumberFormat="1" applyFont="1" applyFill="1" applyBorder="1" applyAlignment="1">
      <alignment horizontal="right"/>
    </xf>
    <xf numFmtId="178" fontId="6" fillId="2" borderId="8" xfId="29" applyNumberFormat="1" applyFont="1" applyFill="1" applyBorder="1" applyAlignment="1">
      <alignment horizontal="right"/>
    </xf>
    <xf numFmtId="171" fontId="10" fillId="2" borderId="0" xfId="0" applyNumberFormat="1" applyFont="1" applyFill="1" applyBorder="1" applyAlignment="1">
      <alignment horizontal="right"/>
    </xf>
    <xf numFmtId="0" fontId="5" fillId="2" borderId="11" xfId="0" applyFont="1" applyFill="1" applyBorder="1" applyAlignment="1">
      <alignment vertical="top" wrapText="1"/>
    </xf>
    <xf numFmtId="0" fontId="38" fillId="0" borderId="11" xfId="0" applyFont="1" applyBorder="1" applyAlignment="1">
      <alignment horizontal="center" wrapText="1"/>
    </xf>
    <xf numFmtId="178" fontId="0" fillId="2" borderId="1" xfId="28" applyNumberFormat="1" applyFont="1" applyFill="1" applyBorder="1" applyAlignment="1">
      <alignment horizontal="right"/>
    </xf>
    <xf numFmtId="175" fontId="0" fillId="2" borderId="1" xfId="29" applyNumberFormat="1" applyFont="1" applyFill="1" applyBorder="1" applyAlignment="1">
      <alignment horizontal="right"/>
    </xf>
    <xf numFmtId="168" fontId="0" fillId="2" borderId="1" xfId="28" applyNumberFormat="1" applyFont="1" applyFill="1" applyBorder="1" applyAlignment="1">
      <alignment horizontal="right"/>
    </xf>
    <xf numFmtId="3" fontId="15" fillId="2" borderId="7" xfId="0" applyNumberFormat="1" applyFont="1" applyFill="1" applyBorder="1" applyAlignment="1">
      <alignment horizontal="right"/>
    </xf>
    <xf numFmtId="0" fontId="15" fillId="2" borderId="7" xfId="0" applyFont="1" applyFill="1" applyBorder="1" applyAlignment="1">
      <alignment horizontal="right"/>
    </xf>
    <xf numFmtId="0" fontId="36" fillId="0" borderId="11" xfId="0" applyFont="1" applyFill="1" applyBorder="1"/>
    <xf numFmtId="0" fontId="10" fillId="2" borderId="13" xfId="0" applyFont="1" applyFill="1" applyBorder="1" applyAlignment="1">
      <alignment horizontal="right"/>
    </xf>
    <xf numFmtId="0" fontId="0" fillId="2" borderId="0" xfId="0" applyFill="1" applyAlignment="1">
      <alignment horizontal="left"/>
    </xf>
    <xf numFmtId="0" fontId="0" fillId="0" borderId="0" xfId="0" applyFill="1" applyAlignment="1">
      <alignment horizontal="left"/>
    </xf>
    <xf numFmtId="0" fontId="14" fillId="2" borderId="0" xfId="0" applyFont="1" applyFill="1" applyAlignment="1">
      <alignment horizontal="left"/>
    </xf>
    <xf numFmtId="0" fontId="21" fillId="0" borderId="1" xfId="0" applyFont="1" applyFill="1" applyBorder="1" applyAlignment="1">
      <alignment horizontal="right"/>
    </xf>
    <xf numFmtId="0" fontId="10" fillId="0" borderId="0" xfId="0" applyFont="1" applyFill="1" applyBorder="1" applyAlignment="1">
      <alignment horizontal="right"/>
    </xf>
    <xf numFmtId="0" fontId="10" fillId="0" borderId="0" xfId="0" applyFont="1" applyFill="1" applyAlignment="1">
      <alignment horizontal="right"/>
    </xf>
    <xf numFmtId="0" fontId="23" fillId="0" borderId="1" xfId="0" applyFont="1" applyFill="1" applyBorder="1" applyAlignment="1"/>
    <xf numFmtId="43" fontId="6" fillId="0" borderId="1" xfId="28" applyFont="1" applyFill="1" applyBorder="1" applyAlignment="1">
      <alignment horizontal="right"/>
    </xf>
    <xf numFmtId="0" fontId="0" fillId="0" borderId="1" xfId="0" applyFill="1" applyBorder="1"/>
    <xf numFmtId="3" fontId="16" fillId="2" borderId="0" xfId="0" applyNumberFormat="1" applyFont="1" applyFill="1" applyBorder="1" applyAlignment="1">
      <alignment horizontal="right"/>
    </xf>
    <xf numFmtId="175" fontId="16" fillId="2" borderId="0" xfId="29" applyNumberFormat="1" applyFont="1" applyFill="1" applyBorder="1" applyAlignment="1">
      <alignment horizontal="right"/>
    </xf>
    <xf numFmtId="3" fontId="0" fillId="2" borderId="0" xfId="0" applyNumberFormat="1" applyFill="1" applyBorder="1" applyAlignment="1">
      <alignment horizontal="left"/>
    </xf>
    <xf numFmtId="0" fontId="22" fillId="0" borderId="1" xfId="0" applyFont="1" applyFill="1" applyBorder="1" applyAlignment="1">
      <alignment horizontal="left" wrapText="1"/>
    </xf>
    <xf numFmtId="0" fontId="10" fillId="0" borderId="0" xfId="0" applyFont="1" applyFill="1" applyBorder="1" applyAlignment="1">
      <alignment horizontal="right" vertical="top"/>
    </xf>
    <xf numFmtId="43" fontId="6" fillId="0" borderId="1" xfId="28" applyFont="1" applyFill="1" applyBorder="1" applyAlignment="1">
      <alignment horizontal="right" vertical="top"/>
    </xf>
    <xf numFmtId="0" fontId="31" fillId="2" borderId="0" xfId="0" applyFont="1" applyFill="1" applyAlignment="1">
      <alignment horizontal="left" wrapText="1"/>
    </xf>
    <xf numFmtId="179" fontId="10" fillId="2" borderId="0" xfId="0" applyNumberFormat="1" applyFont="1" applyFill="1" applyBorder="1" applyAlignment="1">
      <alignment horizontal="right"/>
    </xf>
    <xf numFmtId="3" fontId="6" fillId="0" borderId="1" xfId="0" applyNumberFormat="1" applyFont="1" applyFill="1" applyBorder="1" applyAlignment="1">
      <alignment horizontal="right"/>
    </xf>
    <xf numFmtId="3" fontId="10" fillId="0" borderId="4" xfId="0" applyNumberFormat="1" applyFont="1" applyFill="1" applyBorder="1" applyAlignment="1">
      <alignment horizontal="right"/>
    </xf>
    <xf numFmtId="0" fontId="0" fillId="0" borderId="11" xfId="0" applyFill="1" applyBorder="1" applyAlignment="1">
      <alignment horizontal="center" wrapText="1"/>
    </xf>
    <xf numFmtId="0" fontId="5" fillId="0" borderId="11" xfId="0" applyFont="1" applyFill="1" applyBorder="1" applyAlignment="1">
      <alignment horizontal="left" vertical="top" wrapText="1"/>
    </xf>
    <xf numFmtId="0" fontId="10" fillId="0" borderId="0" xfId="0" applyFont="1" applyFill="1" applyBorder="1" applyAlignment="1">
      <alignment horizontal="center" wrapText="1"/>
    </xf>
    <xf numFmtId="0" fontId="5" fillId="0" borderId="1" xfId="0" applyFont="1" applyFill="1" applyBorder="1" applyAlignment="1">
      <alignment horizontal="left" wrapText="1"/>
    </xf>
    <xf numFmtId="0" fontId="2" fillId="0" borderId="1" xfId="0" applyFont="1" applyFill="1" applyBorder="1" applyAlignment="1">
      <alignment horizontal="right"/>
    </xf>
    <xf numFmtId="179" fontId="10" fillId="0" borderId="0" xfId="28" applyNumberFormat="1" applyFont="1" applyFill="1" applyBorder="1" applyAlignment="1">
      <alignment horizontal="right"/>
    </xf>
    <xf numFmtId="0" fontId="27" fillId="0" borderId="1" xfId="0" applyFont="1" applyFill="1" applyBorder="1" applyAlignment="1">
      <alignment horizontal="left" wrapText="1"/>
    </xf>
    <xf numFmtId="0" fontId="2" fillId="0" borderId="4" xfId="0" applyFont="1" applyFill="1" applyBorder="1" applyAlignment="1">
      <alignment horizontal="left"/>
    </xf>
    <xf numFmtId="171" fontId="6" fillId="0" borderId="1" xfId="0" applyNumberFormat="1" applyFont="1" applyFill="1" applyBorder="1" applyAlignment="1">
      <alignment horizontal="right"/>
    </xf>
    <xf numFmtId="0" fontId="2" fillId="0" borderId="1" xfId="0" applyFont="1" applyFill="1" applyBorder="1" applyAlignment="1">
      <alignment horizontal="left" wrapText="1"/>
    </xf>
    <xf numFmtId="179" fontId="2" fillId="0" borderId="1" xfId="28" applyNumberFormat="1" applyFont="1" applyFill="1" applyBorder="1" applyAlignment="1">
      <alignment horizontal="right"/>
    </xf>
    <xf numFmtId="0" fontId="27" fillId="0" borderId="1" xfId="0" applyFont="1" applyFill="1" applyBorder="1" applyAlignment="1">
      <alignment horizontal="left"/>
    </xf>
    <xf numFmtId="0" fontId="2" fillId="0" borderId="1" xfId="0" applyFont="1" applyFill="1" applyBorder="1" applyAlignment="1">
      <alignment horizontal="left"/>
    </xf>
    <xf numFmtId="179" fontId="10" fillId="0" borderId="0" xfId="0" applyNumberFormat="1" applyFont="1" applyFill="1" applyBorder="1" applyAlignment="1">
      <alignment horizontal="right"/>
    </xf>
    <xf numFmtId="0" fontId="0" fillId="0" borderId="1" xfId="0" applyFill="1" applyBorder="1" applyAlignment="1"/>
    <xf numFmtId="0" fontId="27" fillId="0" borderId="7" xfId="0" applyFont="1" applyFill="1" applyBorder="1" applyAlignment="1">
      <alignment horizontal="left" wrapText="1"/>
    </xf>
    <xf numFmtId="179" fontId="10" fillId="0" borderId="12" xfId="28" applyNumberFormat="1" applyFont="1" applyFill="1" applyBorder="1" applyAlignment="1">
      <alignment horizontal="right"/>
    </xf>
    <xf numFmtId="0" fontId="10" fillId="0" borderId="12" xfId="0" applyFont="1" applyFill="1" applyBorder="1" applyAlignment="1">
      <alignment horizontal="right"/>
    </xf>
    <xf numFmtId="0" fontId="2" fillId="0" borderId="6" xfId="0" applyFont="1" applyFill="1" applyBorder="1" applyAlignment="1">
      <alignment horizontal="left" wrapText="1"/>
    </xf>
    <xf numFmtId="0" fontId="2" fillId="0" borderId="0" xfId="0" applyFont="1" applyFill="1" applyBorder="1" applyAlignment="1">
      <alignment horizontal="right"/>
    </xf>
    <xf numFmtId="179" fontId="2" fillId="0" borderId="0" xfId="28" applyNumberFormat="1" applyFont="1" applyFill="1" applyBorder="1" applyAlignment="1">
      <alignment horizontal="right"/>
    </xf>
    <xf numFmtId="0" fontId="5" fillId="0" borderId="8" xfId="0" applyFont="1" applyFill="1" applyBorder="1" applyAlignment="1">
      <alignment horizontal="left" wrapText="1"/>
    </xf>
    <xf numFmtId="0" fontId="2" fillId="0" borderId="8" xfId="0" applyFont="1" applyFill="1" applyBorder="1" applyAlignment="1">
      <alignment horizontal="right"/>
    </xf>
    <xf numFmtId="174" fontId="0" fillId="2" borderId="0" xfId="0" applyNumberFormat="1" applyFill="1" applyBorder="1"/>
    <xf numFmtId="179" fontId="6" fillId="2" borderId="1" xfId="29" applyNumberFormat="1" applyFont="1" applyFill="1" applyBorder="1" applyAlignment="1">
      <alignment horizontal="right"/>
    </xf>
    <xf numFmtId="174" fontId="6" fillId="2" borderId="8" xfId="0" applyNumberFormat="1" applyFont="1" applyFill="1" applyBorder="1" applyAlignment="1">
      <alignment horizontal="right"/>
    </xf>
    <xf numFmtId="0" fontId="42" fillId="0" borderId="0" xfId="0" applyFont="1" applyFill="1" applyBorder="1" applyAlignment="1">
      <alignment horizontal="right"/>
    </xf>
    <xf numFmtId="0" fontId="23" fillId="2" borderId="1" xfId="0" applyFont="1" applyFill="1" applyBorder="1" applyAlignment="1">
      <alignment horizontal="left"/>
    </xf>
    <xf numFmtId="175" fontId="6" fillId="2" borderId="1" xfId="29" applyNumberFormat="1" applyFont="1" applyFill="1" applyBorder="1" applyAlignment="1">
      <alignment horizontal="right"/>
    </xf>
    <xf numFmtId="0" fontId="5" fillId="0" borderId="11" xfId="0" applyFont="1" applyFill="1" applyBorder="1" applyAlignment="1">
      <alignment vertical="top" wrapText="1"/>
    </xf>
    <xf numFmtId="0" fontId="20" fillId="0" borderId="1" xfId="0" applyFont="1" applyFill="1" applyBorder="1" applyAlignment="1">
      <alignment horizontal="left" wrapText="1"/>
    </xf>
    <xf numFmtId="0" fontId="15" fillId="0" borderId="7" xfId="0" applyFont="1" applyFill="1" applyBorder="1" applyAlignment="1">
      <alignment horizontal="left" wrapText="1"/>
    </xf>
    <xf numFmtId="0" fontId="0" fillId="0" borderId="0" xfId="0" applyFill="1" applyBorder="1" applyAlignment="1"/>
    <xf numFmtId="0" fontId="5" fillId="0" borderId="0" xfId="0" applyFont="1" applyFill="1" applyBorder="1" applyAlignment="1"/>
    <xf numFmtId="0" fontId="9" fillId="0" borderId="0" xfId="0" applyFont="1" applyFill="1" applyBorder="1" applyAlignment="1"/>
    <xf numFmtId="0" fontId="21" fillId="2" borderId="0" xfId="0" applyFont="1" applyFill="1"/>
    <xf numFmtId="0" fontId="21" fillId="2" borderId="0" xfId="0" applyFont="1" applyFill="1" applyAlignment="1"/>
    <xf numFmtId="0" fontId="21" fillId="2" borderId="6" xfId="0" applyFont="1" applyFill="1" applyBorder="1"/>
    <xf numFmtId="0" fontId="21" fillId="2" borderId="1" xfId="0" applyFont="1" applyFill="1" applyBorder="1"/>
    <xf numFmtId="0" fontId="45" fillId="2" borderId="0" xfId="0" applyFont="1" applyFill="1" applyBorder="1"/>
    <xf numFmtId="0" fontId="45" fillId="2" borderId="0" xfId="0" applyFont="1" applyFill="1"/>
    <xf numFmtId="0" fontId="15" fillId="2" borderId="0" xfId="0" applyFont="1" applyFill="1"/>
    <xf numFmtId="0" fontId="15" fillId="2" borderId="0" xfId="0" applyFont="1" applyFill="1" applyAlignment="1"/>
    <xf numFmtId="0" fontId="15" fillId="2" borderId="6" xfId="0" applyFont="1" applyFill="1" applyBorder="1"/>
    <xf numFmtId="0" fontId="2" fillId="2" borderId="0" xfId="0" applyFont="1" applyFill="1" applyAlignment="1"/>
    <xf numFmtId="0" fontId="2" fillId="2" borderId="6" xfId="0" applyFont="1" applyFill="1" applyBorder="1"/>
    <xf numFmtId="0" fontId="2" fillId="2" borderId="1" xfId="0" applyFont="1" applyFill="1" applyBorder="1"/>
    <xf numFmtId="0" fontId="6" fillId="2" borderId="0" xfId="0" applyFont="1" applyFill="1" applyBorder="1"/>
    <xf numFmtId="0" fontId="6" fillId="2" borderId="0" xfId="0" applyFont="1" applyFill="1"/>
    <xf numFmtId="0" fontId="6" fillId="2" borderId="0" xfId="0" applyFont="1" applyFill="1" applyBorder="1" applyAlignment="1"/>
    <xf numFmtId="0" fontId="0" fillId="0" borderId="8" xfId="0" applyFill="1" applyBorder="1" applyAlignment="1">
      <alignment horizontal="center" wrapText="1"/>
    </xf>
    <xf numFmtId="166" fontId="2" fillId="0" borderId="1" xfId="0" applyNumberFormat="1" applyFont="1" applyFill="1" applyBorder="1" applyAlignment="1">
      <alignment horizontal="right"/>
    </xf>
    <xf numFmtId="9" fontId="2" fillId="0" borderId="1" xfId="44" applyFont="1" applyFill="1" applyBorder="1" applyAlignment="1">
      <alignment horizontal="right"/>
    </xf>
    <xf numFmtId="2" fontId="2" fillId="0" borderId="1" xfId="0" applyNumberFormat="1" applyFont="1" applyFill="1" applyBorder="1" applyAlignment="1">
      <alignment horizontal="right"/>
    </xf>
    <xf numFmtId="10" fontId="2" fillId="0" borderId="1" xfId="44" applyNumberFormat="1" applyFont="1" applyFill="1" applyBorder="1" applyAlignment="1">
      <alignment horizontal="right"/>
    </xf>
    <xf numFmtId="179" fontId="2" fillId="0" borderId="7" xfId="28" applyNumberFormat="1" applyFont="1" applyFill="1" applyBorder="1" applyAlignment="1">
      <alignment horizontal="right"/>
    </xf>
    <xf numFmtId="0" fontId="9" fillId="0" borderId="0" xfId="0" applyFont="1" applyFill="1" applyBorder="1" applyAlignment="1">
      <alignment horizontal="center" vertical="center"/>
    </xf>
    <xf numFmtId="0" fontId="20" fillId="0" borderId="0" xfId="0" applyFont="1" applyFill="1" applyBorder="1" applyAlignment="1">
      <alignment horizontal="left" wrapText="1"/>
    </xf>
    <xf numFmtId="0" fontId="11" fillId="0" borderId="0" xfId="0" applyFont="1" applyFill="1" applyBorder="1" applyAlignment="1">
      <alignment horizontal="left"/>
    </xf>
    <xf numFmtId="0" fontId="32" fillId="0" borderId="0" xfId="0" applyFont="1" applyFill="1" applyBorder="1" applyAlignment="1">
      <alignment horizontal="right"/>
    </xf>
    <xf numFmtId="0" fontId="10" fillId="0" borderId="0" xfId="0" applyFont="1" applyFill="1" applyBorder="1" applyAlignment="1">
      <alignment horizontal="left"/>
    </xf>
    <xf numFmtId="2" fontId="28" fillId="0" borderId="0" xfId="0" applyNumberFormat="1" applyFont="1" applyFill="1" applyBorder="1" applyAlignment="1">
      <alignment horizontal="right"/>
    </xf>
    <xf numFmtId="0" fontId="2" fillId="0" borderId="0" xfId="0" applyFont="1" applyFill="1" applyBorder="1" applyAlignment="1">
      <alignment horizontal="left"/>
    </xf>
    <xf numFmtId="0" fontId="22" fillId="0" borderId="0" xfId="0" applyFont="1" applyFill="1" applyBorder="1" applyAlignment="1">
      <alignment horizontal="left" wrapText="1"/>
    </xf>
    <xf numFmtId="0" fontId="27" fillId="0" borderId="0" xfId="0" applyFont="1" applyFill="1"/>
    <xf numFmtId="44" fontId="28" fillId="0" borderId="0" xfId="29" applyFont="1" applyFill="1"/>
    <xf numFmtId="0" fontId="22" fillId="0" borderId="0" xfId="0" applyFont="1" applyFill="1" applyBorder="1" applyAlignment="1">
      <alignment horizontal="left"/>
    </xf>
    <xf numFmtId="0" fontId="12" fillId="0" borderId="0" xfId="0" applyFont="1" applyFill="1" applyBorder="1" applyAlignment="1">
      <alignment horizontal="left"/>
    </xf>
    <xf numFmtId="0" fontId="10" fillId="0" borderId="0" xfId="0" applyFont="1" applyFill="1" applyBorder="1" applyAlignment="1">
      <alignment horizontal="left" indent="1"/>
    </xf>
    <xf numFmtId="166" fontId="28" fillId="0" borderId="0" xfId="0" applyNumberFormat="1" applyFont="1" applyFill="1" applyBorder="1" applyAlignment="1">
      <alignment horizontal="right" indent="2"/>
    </xf>
    <xf numFmtId="0" fontId="10" fillId="0" borderId="0" xfId="0" applyFont="1" applyFill="1" applyAlignment="1">
      <alignment horizontal="left" wrapText="1"/>
    </xf>
    <xf numFmtId="0" fontId="10" fillId="0" borderId="0" xfId="0" applyFont="1" applyFill="1"/>
    <xf numFmtId="0" fontId="5" fillId="0" borderId="0" xfId="0" applyFont="1" applyFill="1" applyAlignment="1"/>
    <xf numFmtId="0" fontId="10" fillId="0" borderId="0" xfId="0" applyFont="1" applyFill="1" applyAlignment="1">
      <alignment horizontal="left"/>
    </xf>
    <xf numFmtId="43" fontId="5" fillId="2" borderId="1" xfId="28" applyFont="1" applyFill="1" applyBorder="1"/>
    <xf numFmtId="43" fontId="5" fillId="2" borderId="7" xfId="28" applyFont="1" applyFill="1" applyBorder="1"/>
    <xf numFmtId="43" fontId="22" fillId="0" borderId="1" xfId="28" applyFont="1" applyFill="1" applyBorder="1" applyAlignment="1">
      <alignment horizontal="left" wrapText="1"/>
    </xf>
    <xf numFmtId="43" fontId="15" fillId="0" borderId="1" xfId="28" applyFont="1" applyFill="1" applyBorder="1" applyAlignment="1">
      <alignment horizontal="left" wrapText="1"/>
    </xf>
    <xf numFmtId="43" fontId="23" fillId="0" borderId="1" xfId="28" applyFont="1" applyFill="1" applyBorder="1" applyAlignment="1">
      <alignment horizontal="left"/>
    </xf>
    <xf numFmtId="43" fontId="23" fillId="0" borderId="1" xfId="28" applyFont="1" applyFill="1" applyBorder="1" applyAlignment="1">
      <alignment horizontal="left" wrapText="1"/>
    </xf>
    <xf numFmtId="43" fontId="22" fillId="0" borderId="1" xfId="28" applyFont="1" applyFill="1" applyBorder="1" applyAlignment="1">
      <alignment horizontal="left"/>
    </xf>
    <xf numFmtId="0" fontId="46" fillId="0" borderId="0" xfId="0" applyFont="1" applyFill="1"/>
    <xf numFmtId="0" fontId="29" fillId="0" borderId="0" xfId="0" applyFont="1" applyFill="1" applyBorder="1" applyAlignment="1">
      <alignment horizontal="left"/>
    </xf>
    <xf numFmtId="178" fontId="0" fillId="0" borderId="1" xfId="28" applyNumberFormat="1" applyFont="1" applyFill="1" applyBorder="1" applyAlignment="1">
      <alignment horizontal="right"/>
    </xf>
    <xf numFmtId="2" fontId="2" fillId="0" borderId="4" xfId="0" applyNumberFormat="1" applyFont="1" applyFill="1" applyBorder="1" applyAlignment="1">
      <alignment horizontal="right"/>
    </xf>
    <xf numFmtId="166" fontId="15" fillId="0" borderId="0" xfId="0" applyNumberFormat="1" applyFont="1" applyFill="1" applyBorder="1" applyAlignment="1">
      <alignment horizontal="right"/>
    </xf>
    <xf numFmtId="178" fontId="15" fillId="2" borderId="1" xfId="0" applyNumberFormat="1" applyFont="1" applyFill="1" applyBorder="1" applyAlignment="1">
      <alignment horizontal="right"/>
    </xf>
    <xf numFmtId="0" fontId="19" fillId="0" borderId="0" xfId="0" applyFont="1" applyFill="1" applyBorder="1" applyAlignment="1">
      <alignment horizontal="center"/>
    </xf>
    <xf numFmtId="15" fontId="19" fillId="0" borderId="0" xfId="0" quotePrefix="1" applyNumberFormat="1" applyFont="1" applyFill="1" applyBorder="1" applyAlignment="1">
      <alignment horizontal="center"/>
    </xf>
    <xf numFmtId="0" fontId="23" fillId="0" borderId="0" xfId="0" applyFont="1" applyFill="1" applyBorder="1" applyAlignment="1">
      <alignment horizontal="center"/>
    </xf>
    <xf numFmtId="0" fontId="23" fillId="0" borderId="0" xfId="0" applyFont="1" applyFill="1" applyBorder="1"/>
    <xf numFmtId="179" fontId="23" fillId="0" borderId="0" xfId="28" applyNumberFormat="1" applyFont="1" applyFill="1" applyBorder="1" applyAlignment="1">
      <alignment horizontal="right"/>
    </xf>
    <xf numFmtId="170" fontId="23" fillId="0" borderId="0" xfId="0" applyNumberFormat="1" applyFont="1" applyFill="1" applyBorder="1" applyAlignment="1">
      <alignment horizontal="right"/>
    </xf>
    <xf numFmtId="179" fontId="19" fillId="0" borderId="0" xfId="28" applyNumberFormat="1" applyFont="1" applyFill="1" applyBorder="1" applyAlignment="1">
      <alignment horizontal="right"/>
    </xf>
    <xf numFmtId="173" fontId="19" fillId="0" borderId="0" xfId="28" applyNumberFormat="1" applyFont="1" applyFill="1" applyBorder="1" applyAlignment="1">
      <alignment horizontal="right"/>
    </xf>
    <xf numFmtId="170" fontId="2" fillId="0" borderId="0" xfId="0" applyNumberFormat="1" applyFont="1" applyFill="1" applyBorder="1" applyAlignment="1">
      <alignment horizontal="right"/>
    </xf>
    <xf numFmtId="169" fontId="10" fillId="0" borderId="0" xfId="0" applyNumberFormat="1" applyFont="1" applyFill="1" applyBorder="1" applyAlignment="1">
      <alignment horizontal="right"/>
    </xf>
    <xf numFmtId="175" fontId="10" fillId="0" borderId="0" xfId="29" applyNumberFormat="1" applyFont="1" applyFill="1" applyBorder="1" applyAlignment="1">
      <alignment horizontal="right"/>
    </xf>
    <xf numFmtId="179" fontId="4" fillId="0" borderId="0" xfId="0" applyNumberFormat="1" applyFont="1" applyFill="1"/>
    <xf numFmtId="3" fontId="28" fillId="0" borderId="0" xfId="0" applyNumberFormat="1" applyFont="1" applyFill="1" applyBorder="1" applyAlignment="1">
      <alignment horizontal="right"/>
    </xf>
    <xf numFmtId="3" fontId="10" fillId="0" borderId="0" xfId="0" applyNumberFormat="1" applyFont="1" applyFill="1" applyBorder="1" applyAlignment="1">
      <alignment horizontal="right"/>
    </xf>
    <xf numFmtId="165" fontId="28" fillId="0" borderId="0" xfId="0" applyNumberFormat="1" applyFont="1" applyFill="1" applyBorder="1" applyAlignment="1">
      <alignment horizontal="right"/>
    </xf>
    <xf numFmtId="3" fontId="28" fillId="0" borderId="0" xfId="0" applyNumberFormat="1" applyFont="1" applyFill="1" applyBorder="1"/>
    <xf numFmtId="164" fontId="28" fillId="0" borderId="0" xfId="0" applyNumberFormat="1" applyFont="1" applyFill="1" applyBorder="1" applyAlignment="1">
      <alignment horizontal="right"/>
    </xf>
    <xf numFmtId="43" fontId="27" fillId="0" borderId="0" xfId="0" applyNumberFormat="1" applyFont="1" applyFill="1"/>
    <xf numFmtId="176" fontId="27" fillId="0" borderId="0" xfId="0" applyNumberFormat="1" applyFont="1" applyFill="1"/>
    <xf numFmtId="0" fontId="28" fillId="0" borderId="0" xfId="0" applyFont="1" applyFill="1" applyBorder="1" applyAlignment="1">
      <alignment horizontal="right"/>
    </xf>
    <xf numFmtId="166" fontId="28" fillId="0" borderId="0" xfId="0" applyNumberFormat="1" applyFont="1" applyFill="1" applyBorder="1" applyAlignment="1">
      <alignment horizontal="right"/>
    </xf>
    <xf numFmtId="177" fontId="28" fillId="0" borderId="0" xfId="0" applyNumberFormat="1" applyFont="1" applyFill="1" applyBorder="1" applyAlignment="1">
      <alignment horizontal="right"/>
    </xf>
    <xf numFmtId="43" fontId="10" fillId="0" borderId="0" xfId="28" applyFont="1" applyFill="1" applyBorder="1" applyAlignment="1">
      <alignment horizontal="right"/>
    </xf>
    <xf numFmtId="43" fontId="10" fillId="0" borderId="0" xfId="28" applyFont="1" applyFill="1" applyAlignment="1">
      <alignment horizontal="right"/>
    </xf>
    <xf numFmtId="178" fontId="0" fillId="0" borderId="7" xfId="28" applyNumberFormat="1" applyFont="1" applyFill="1" applyBorder="1" applyAlignment="1">
      <alignment horizontal="right"/>
    </xf>
    <xf numFmtId="0" fontId="22" fillId="0" borderId="0" xfId="0" applyFont="1" applyFill="1" applyBorder="1"/>
    <xf numFmtId="0" fontId="18" fillId="0" borderId="0" xfId="0" applyFont="1" applyFill="1" applyAlignment="1">
      <alignment horizontal="left"/>
    </xf>
    <xf numFmtId="0" fontId="19" fillId="0" borderId="0" xfId="0" applyFont="1" applyFill="1" applyAlignment="1">
      <alignment horizontal="left"/>
    </xf>
    <xf numFmtId="0" fontId="5" fillId="0" borderId="0" xfId="0" applyFont="1" applyFill="1" applyAlignment="1">
      <alignment horizontal="left"/>
    </xf>
    <xf numFmtId="0" fontId="5" fillId="0" borderId="0" xfId="0" applyFont="1" applyFill="1" applyBorder="1" applyAlignment="1">
      <alignment horizontal="left" wrapText="1"/>
    </xf>
    <xf numFmtId="0" fontId="23" fillId="0" borderId="0" xfId="0" applyFont="1" applyFill="1" applyAlignment="1">
      <alignment horizontal="left"/>
    </xf>
    <xf numFmtId="0" fontId="22" fillId="0" borderId="0" xfId="0" applyFont="1" applyFill="1" applyAlignment="1">
      <alignment horizontal="left"/>
    </xf>
    <xf numFmtId="0" fontId="23" fillId="0" borderId="0" xfId="0" applyFont="1" applyFill="1" applyAlignment="1">
      <alignment horizontal="left" wrapText="1"/>
    </xf>
    <xf numFmtId="0" fontId="21" fillId="0" borderId="0" xfId="0" applyFont="1" applyFill="1" applyAlignment="1">
      <alignment horizontal="left"/>
    </xf>
    <xf numFmtId="0" fontId="23" fillId="0" borderId="0" xfId="0" applyFont="1" applyFill="1" applyBorder="1" applyAlignment="1">
      <alignment horizontal="left" wrapText="1"/>
    </xf>
    <xf numFmtId="0" fontId="23" fillId="0" borderId="0" xfId="0" applyFont="1" applyFill="1" applyBorder="1" applyAlignment="1">
      <alignment horizontal="left"/>
    </xf>
    <xf numFmtId="0" fontId="21" fillId="0" borderId="0" xfId="0" applyFont="1" applyFill="1" applyBorder="1" applyAlignment="1">
      <alignment horizontal="left"/>
    </xf>
    <xf numFmtId="0" fontId="23" fillId="0" borderId="0" xfId="0" applyFont="1" applyFill="1" applyBorder="1" applyAlignment="1">
      <alignment horizontal="left" wrapText="1" indent="1"/>
    </xf>
    <xf numFmtId="0" fontId="23" fillId="0" borderId="0" xfId="0" applyFont="1" applyFill="1" applyBorder="1" applyAlignment="1">
      <alignment horizontal="left" indent="1"/>
    </xf>
    <xf numFmtId="0" fontId="23" fillId="0" borderId="0" xfId="0" applyFont="1" applyFill="1" applyAlignment="1">
      <alignment wrapText="1"/>
    </xf>
    <xf numFmtId="0" fontId="27" fillId="0" borderId="0" xfId="0" applyFont="1" applyFill="1" applyBorder="1" applyAlignment="1">
      <alignment horizontal="left" wrapText="1"/>
    </xf>
    <xf numFmtId="179" fontId="6" fillId="0" borderId="1" xfId="28" applyNumberFormat="1" applyFont="1" applyFill="1" applyBorder="1" applyAlignment="1">
      <alignment horizontal="right"/>
    </xf>
    <xf numFmtId="174" fontId="6" fillId="0" borderId="1" xfId="0" applyNumberFormat="1" applyFont="1" applyFill="1" applyBorder="1" applyAlignment="1">
      <alignment horizontal="right"/>
    </xf>
    <xf numFmtId="178" fontId="6" fillId="0" borderId="1" xfId="28" applyNumberFormat="1" applyFont="1" applyFill="1" applyBorder="1" applyAlignment="1">
      <alignment horizontal="right"/>
    </xf>
    <xf numFmtId="43" fontId="27" fillId="0" borderId="1" xfId="28" applyFont="1" applyFill="1" applyBorder="1" applyAlignment="1">
      <alignment horizontal="left" wrapText="1"/>
    </xf>
    <xf numFmtId="179" fontId="0" fillId="0" borderId="1" xfId="28" applyNumberFormat="1" applyFont="1" applyFill="1" applyBorder="1" applyAlignment="1">
      <alignment horizontal="right"/>
    </xf>
    <xf numFmtId="0" fontId="5" fillId="0" borderId="8" xfId="0" applyFont="1" applyFill="1" applyBorder="1" applyAlignment="1">
      <alignment vertical="top" wrapText="1"/>
    </xf>
    <xf numFmtId="43" fontId="2" fillId="0" borderId="1" xfId="28" applyFont="1" applyFill="1" applyBorder="1" applyAlignment="1">
      <alignment horizontal="left"/>
    </xf>
    <xf numFmtId="43" fontId="2" fillId="0" borderId="1" xfId="28" applyFont="1" applyFill="1" applyBorder="1" applyAlignment="1">
      <alignment horizontal="left" wrapText="1"/>
    </xf>
    <xf numFmtId="0" fontId="23" fillId="0" borderId="1" xfId="0" applyFont="1" applyFill="1" applyBorder="1" applyAlignment="1">
      <alignment horizontal="left" wrapText="1"/>
    </xf>
    <xf numFmtId="43" fontId="23" fillId="0" borderId="1" xfId="28" applyFont="1" applyFill="1" applyBorder="1" applyAlignment="1"/>
    <xf numFmtId="43" fontId="2" fillId="0" borderId="7" xfId="28" applyFont="1" applyFill="1" applyBorder="1" applyAlignment="1">
      <alignment horizontal="left" wrapText="1"/>
    </xf>
    <xf numFmtId="179" fontId="28" fillId="0" borderId="0" xfId="28" applyNumberFormat="1" applyFont="1" applyFill="1" applyBorder="1" applyAlignment="1"/>
    <xf numFmtId="175" fontId="0" fillId="0" borderId="1" xfId="29" applyNumberFormat="1" applyFont="1" applyFill="1" applyBorder="1" applyAlignment="1">
      <alignment horizontal="right"/>
    </xf>
    <xf numFmtId="0" fontId="30" fillId="0" borderId="0" xfId="0" applyFont="1" applyFill="1" applyAlignment="1"/>
    <xf numFmtId="0" fontId="3" fillId="0" borderId="0" xfId="0" applyFont="1" applyFill="1" applyBorder="1" applyAlignment="1">
      <alignment horizontal="center" wrapText="1"/>
    </xf>
    <xf numFmtId="43" fontId="15" fillId="0" borderId="1" xfId="28" applyFont="1" applyFill="1" applyBorder="1" applyAlignment="1">
      <alignment horizontal="left"/>
    </xf>
    <xf numFmtId="43" fontId="5" fillId="0" borderId="1" xfId="28" applyFont="1" applyFill="1" applyBorder="1"/>
    <xf numFmtId="43" fontId="15" fillId="0" borderId="1" xfId="28" applyFont="1" applyFill="1" applyBorder="1" applyAlignment="1">
      <alignment wrapText="1"/>
    </xf>
    <xf numFmtId="43" fontId="22" fillId="0" borderId="1" xfId="28" applyFont="1" applyFill="1" applyBorder="1" applyAlignment="1">
      <alignment horizontal="left" vertical="top" wrapText="1"/>
    </xf>
    <xf numFmtId="178" fontId="6" fillId="0" borderId="8" xfId="28" applyNumberFormat="1" applyFont="1" applyFill="1" applyBorder="1" applyAlignment="1">
      <alignment horizontal="right" vertical="top"/>
    </xf>
    <xf numFmtId="43" fontId="10" fillId="0" borderId="0" xfId="28" applyFont="1" applyFill="1" applyBorder="1" applyAlignment="1">
      <alignment horizontal="right" vertical="top"/>
    </xf>
    <xf numFmtId="43" fontId="10" fillId="0" borderId="3" xfId="28" applyFont="1" applyFill="1" applyBorder="1" applyAlignment="1">
      <alignment horizontal="right" vertical="top"/>
    </xf>
    <xf numFmtId="175" fontId="6" fillId="0" borderId="5" xfId="29" applyNumberFormat="1" applyFont="1" applyFill="1" applyBorder="1" applyAlignment="1">
      <alignment horizontal="right"/>
    </xf>
    <xf numFmtId="0" fontId="10" fillId="0" borderId="2" xfId="0" applyFont="1" applyFill="1" applyBorder="1" applyAlignment="1">
      <alignment horizontal="right"/>
    </xf>
    <xf numFmtId="178" fontId="0" fillId="0" borderId="8" xfId="28" applyNumberFormat="1" applyFont="1" applyFill="1" applyBorder="1" applyAlignment="1">
      <alignment horizontal="right"/>
    </xf>
    <xf numFmtId="43" fontId="2" fillId="2" borderId="1" xfId="28" applyFont="1" applyFill="1" applyBorder="1" applyAlignment="1">
      <alignment horizontal="right"/>
    </xf>
    <xf numFmtId="0" fontId="5" fillId="0" borderId="1" xfId="0" applyFont="1" applyFill="1" applyBorder="1" applyAlignment="1">
      <alignment horizontal="left"/>
    </xf>
    <xf numFmtId="0" fontId="26" fillId="2" borderId="0" xfId="0" applyFont="1" applyFill="1" applyBorder="1" applyAlignment="1">
      <alignment vertical="top"/>
    </xf>
    <xf numFmtId="0" fontId="26" fillId="2" borderId="0" xfId="0" applyFont="1" applyFill="1"/>
    <xf numFmtId="0" fontId="47" fillId="0" borderId="0" xfId="0" applyFont="1" applyFill="1" applyBorder="1"/>
    <xf numFmtId="179" fontId="0" fillId="0" borderId="7" xfId="28" applyNumberFormat="1" applyFont="1" applyFill="1" applyBorder="1" applyAlignment="1">
      <alignment horizontal="right" vertical="center"/>
    </xf>
    <xf numFmtId="43" fontId="10" fillId="0" borderId="0" xfId="28" applyFont="1" applyFill="1" applyBorder="1" applyAlignment="1">
      <alignment horizontal="right" vertical="center"/>
    </xf>
    <xf numFmtId="43" fontId="10" fillId="0" borderId="0" xfId="28" applyFont="1" applyFill="1" applyAlignment="1">
      <alignment horizontal="right" vertical="center"/>
    </xf>
    <xf numFmtId="0" fontId="2" fillId="0" borderId="0" xfId="0" applyFont="1" applyFill="1" applyBorder="1"/>
    <xf numFmtId="0" fontId="45" fillId="0" borderId="0" xfId="0" applyFont="1" applyFill="1"/>
    <xf numFmtId="0" fontId="27" fillId="0" borderId="0" xfId="0" applyFont="1" applyFill="1" applyAlignment="1"/>
    <xf numFmtId="0" fontId="27" fillId="0" borderId="6" xfId="0" applyFont="1" applyFill="1" applyBorder="1" applyAlignment="1"/>
    <xf numFmtId="0" fontId="27" fillId="0" borderId="1" xfId="0" applyFont="1" applyFill="1" applyBorder="1" applyAlignment="1"/>
    <xf numFmtId="0" fontId="27" fillId="0" borderId="0" xfId="0" applyFont="1" applyFill="1" applyBorder="1" applyAlignment="1"/>
    <xf numFmtId="0" fontId="3" fillId="0" borderId="0" xfId="0" applyFont="1" applyFill="1" applyBorder="1" applyAlignment="1">
      <alignment vertical="top"/>
    </xf>
    <xf numFmtId="0" fontId="33" fillId="2" borderId="0" xfId="0" applyFont="1" applyFill="1" applyBorder="1" applyAlignment="1">
      <alignment wrapText="1"/>
    </xf>
    <xf numFmtId="0" fontId="48" fillId="2" borderId="0" xfId="0" applyFont="1" applyFill="1" applyAlignment="1">
      <alignment horizontal="left"/>
    </xf>
    <xf numFmtId="43" fontId="49" fillId="2" borderId="0" xfId="28" applyFont="1" applyFill="1" applyAlignment="1">
      <alignment horizontal="left"/>
    </xf>
    <xf numFmtId="169" fontId="25" fillId="2" borderId="0" xfId="0" applyNumberFormat="1" applyFont="1" applyFill="1" applyBorder="1" applyAlignment="1">
      <alignment horizontal="right"/>
    </xf>
    <xf numFmtId="43" fontId="25" fillId="2" borderId="0" xfId="28" applyFont="1" applyFill="1" applyAlignment="1">
      <alignment horizontal="left"/>
    </xf>
    <xf numFmtId="174" fontId="25" fillId="2" borderId="12" xfId="29" applyNumberFormat="1" applyFont="1" applyFill="1" applyBorder="1" applyAlignment="1">
      <alignment horizontal="right"/>
    </xf>
    <xf numFmtId="43" fontId="29" fillId="2" borderId="0" xfId="28" applyFont="1" applyFill="1" applyBorder="1" applyAlignment="1">
      <alignment horizontal="left" wrapText="1"/>
    </xf>
    <xf numFmtId="43" fontId="29" fillId="2" borderId="0" xfId="28" applyFont="1" applyFill="1" applyAlignment="1">
      <alignment horizontal="left"/>
    </xf>
    <xf numFmtId="174" fontId="25" fillId="2" borderId="0" xfId="0" applyNumberFormat="1" applyFont="1" applyFill="1" applyBorder="1" applyAlignment="1">
      <alignment horizontal="right"/>
    </xf>
    <xf numFmtId="174" fontId="25" fillId="2" borderId="0" xfId="29" applyNumberFormat="1" applyFont="1" applyFill="1" applyBorder="1" applyAlignment="1">
      <alignment horizontal="right"/>
    </xf>
    <xf numFmtId="43" fontId="37" fillId="2" borderId="0" xfId="28" applyFont="1" applyFill="1"/>
    <xf numFmtId="0" fontId="9" fillId="2" borderId="0" xfId="0" applyFont="1" applyFill="1" applyAlignment="1">
      <alignment horizontal="left" vertical="top"/>
    </xf>
    <xf numFmtId="0" fontId="50" fillId="0" borderId="0" xfId="0" applyFont="1" applyFill="1" applyBorder="1" applyAlignment="1">
      <alignment horizontal="left"/>
    </xf>
    <xf numFmtId="43" fontId="10" fillId="0" borderId="0" xfId="28" applyFont="1" applyFill="1" applyBorder="1" applyAlignment="1">
      <alignment horizontal="left"/>
    </xf>
    <xf numFmtId="43" fontId="10" fillId="0" borderId="0" xfId="28" applyFont="1" applyFill="1" applyBorder="1" applyAlignment="1">
      <alignment horizontal="left" wrapText="1"/>
    </xf>
    <xf numFmtId="43" fontId="12" fillId="0" borderId="0" xfId="28" applyFont="1" applyFill="1" applyBorder="1"/>
    <xf numFmtId="179" fontId="10" fillId="0" borderId="16" xfId="28" applyNumberFormat="1" applyFont="1" applyFill="1" applyBorder="1" applyAlignment="1">
      <alignment horizontal="right"/>
    </xf>
    <xf numFmtId="43" fontId="10" fillId="0" borderId="0" xfId="28" applyFont="1" applyFill="1" applyBorder="1" applyAlignment="1">
      <alignment wrapText="1"/>
    </xf>
    <xf numFmtId="170" fontId="10" fillId="0" borderId="0" xfId="0" applyNumberFormat="1" applyFont="1" applyFill="1" applyBorder="1" applyAlignment="1">
      <alignment horizontal="right"/>
    </xf>
    <xf numFmtId="173" fontId="10" fillId="0" borderId="12" xfId="28" applyNumberFormat="1" applyFont="1" applyFill="1" applyBorder="1" applyAlignment="1">
      <alignment horizontal="right"/>
    </xf>
    <xf numFmtId="43" fontId="12" fillId="0" borderId="0" xfId="28" applyFont="1" applyFill="1" applyBorder="1" applyAlignment="1">
      <alignment horizontal="left"/>
    </xf>
    <xf numFmtId="170" fontId="10" fillId="0" borderId="12" xfId="0" applyNumberFormat="1" applyFont="1" applyFill="1" applyBorder="1" applyAlignment="1">
      <alignment horizontal="right"/>
    </xf>
    <xf numFmtId="0" fontId="8" fillId="2" borderId="0" xfId="0" applyFont="1" applyFill="1" applyAlignment="1"/>
    <xf numFmtId="0" fontId="25" fillId="2" borderId="0" xfId="0" applyFont="1" applyFill="1" applyBorder="1" applyAlignment="1">
      <alignment horizontal="left" wrapText="1"/>
    </xf>
    <xf numFmtId="167" fontId="2" fillId="2" borderId="0" xfId="0" applyNumberFormat="1" applyFont="1" applyFill="1" applyBorder="1" applyAlignment="1">
      <alignment horizontal="right" wrapText="1"/>
    </xf>
    <xf numFmtId="0" fontId="10" fillId="2" borderId="0" xfId="0" applyFont="1" applyFill="1" applyBorder="1" applyAlignment="1">
      <alignment horizontal="right" wrapText="1"/>
    </xf>
    <xf numFmtId="0" fontId="2" fillId="2" borderId="0" xfId="0" applyFont="1" applyFill="1" applyBorder="1" applyAlignment="1">
      <alignment horizontal="right" wrapText="1"/>
    </xf>
    <xf numFmtId="166" fontId="2" fillId="2" borderId="0" xfId="0" applyNumberFormat="1" applyFont="1" applyFill="1" applyBorder="1" applyAlignment="1">
      <alignment horizontal="right" wrapText="1"/>
    </xf>
    <xf numFmtId="0" fontId="2" fillId="2" borderId="0" xfId="0" applyFont="1" applyFill="1" applyBorder="1" applyAlignment="1">
      <alignment wrapText="1"/>
    </xf>
    <xf numFmtId="0" fontId="10" fillId="2" borderId="0" xfId="0" applyFont="1" applyFill="1" applyBorder="1" applyAlignment="1">
      <alignment horizontal="center" vertical="top" wrapText="1"/>
    </xf>
    <xf numFmtId="0" fontId="51" fillId="2" borderId="0" xfId="0" applyFont="1" applyFill="1" applyBorder="1" applyAlignment="1">
      <alignment horizontal="left" vertical="top" wrapText="1"/>
    </xf>
    <xf numFmtId="0" fontId="2" fillId="2" borderId="0" xfId="0" applyFont="1" applyFill="1" applyBorder="1" applyAlignment="1">
      <alignment horizontal="left" vertical="top" wrapText="1"/>
    </xf>
    <xf numFmtId="3" fontId="2" fillId="2" borderId="0" xfId="0" applyNumberFormat="1" applyFont="1" applyFill="1" applyBorder="1" applyAlignment="1">
      <alignment horizontal="right" vertical="top" wrapText="1"/>
    </xf>
    <xf numFmtId="0" fontId="10" fillId="2" borderId="0" xfId="0" applyFont="1" applyFill="1" applyBorder="1" applyAlignment="1">
      <alignment horizontal="right" vertical="top" wrapText="1"/>
    </xf>
    <xf numFmtId="0" fontId="25" fillId="2" borderId="0" xfId="0" applyFont="1" applyFill="1" applyBorder="1" applyAlignment="1">
      <alignment horizontal="left" vertical="top" wrapText="1"/>
    </xf>
    <xf numFmtId="4" fontId="2" fillId="2" borderId="0" xfId="0" applyNumberFormat="1" applyFont="1" applyFill="1" applyBorder="1" applyAlignment="1">
      <alignment horizontal="right" vertical="top" wrapText="1"/>
    </xf>
    <xf numFmtId="167" fontId="2" fillId="2" borderId="0" xfId="0" applyNumberFormat="1" applyFont="1" applyFill="1" applyBorder="1" applyAlignment="1">
      <alignment horizontal="right" vertical="top" wrapText="1"/>
    </xf>
    <xf numFmtId="172" fontId="2" fillId="2" borderId="0" xfId="0" applyNumberFormat="1" applyFont="1" applyFill="1" applyBorder="1" applyAlignment="1">
      <alignment horizontal="right" vertical="top" wrapText="1"/>
    </xf>
    <xf numFmtId="0" fontId="29" fillId="0" borderId="0" xfId="0" applyFont="1" applyFill="1" applyBorder="1" applyAlignment="1">
      <alignment wrapText="1"/>
    </xf>
    <xf numFmtId="167" fontId="0" fillId="2" borderId="0" xfId="0" applyNumberFormat="1" applyFont="1" applyFill="1" applyBorder="1" applyAlignment="1">
      <alignment horizontal="right" wrapText="1"/>
    </xf>
    <xf numFmtId="0" fontId="9" fillId="2" borderId="0" xfId="0" applyFont="1" applyFill="1" applyBorder="1" applyAlignment="1">
      <alignment horizontal="left" vertical="top" wrapText="1"/>
    </xf>
    <xf numFmtId="3" fontId="0" fillId="2" borderId="0" xfId="0" applyNumberFormat="1" applyFont="1" applyFill="1" applyBorder="1" applyAlignment="1">
      <alignment horizontal="right" vertical="top" wrapText="1"/>
    </xf>
    <xf numFmtId="4" fontId="0" fillId="2" borderId="0" xfId="0" applyNumberFormat="1" applyFont="1" applyFill="1" applyBorder="1" applyAlignment="1">
      <alignment horizontal="right" vertical="top" wrapText="1"/>
    </xf>
    <xf numFmtId="167" fontId="0" fillId="2" borderId="0" xfId="0" applyNumberFormat="1" applyFont="1" applyFill="1" applyBorder="1" applyAlignment="1">
      <alignment horizontal="right" vertical="top" wrapText="1"/>
    </xf>
    <xf numFmtId="0" fontId="0" fillId="2" borderId="0" xfId="0" applyFont="1" applyFill="1" applyBorder="1" applyAlignment="1">
      <alignment horizontal="right" wrapText="1"/>
    </xf>
    <xf numFmtId="9" fontId="0" fillId="2" borderId="0" xfId="0" applyNumberFormat="1" applyFont="1" applyFill="1" applyBorder="1" applyAlignment="1">
      <alignment horizontal="right" wrapText="1"/>
    </xf>
    <xf numFmtId="9" fontId="0" fillId="2" borderId="0" xfId="0" applyNumberFormat="1" applyFont="1" applyFill="1" applyBorder="1" applyAlignment="1">
      <alignment horizontal="right"/>
    </xf>
    <xf numFmtId="0" fontId="10" fillId="0" borderId="0" xfId="0" applyFont="1" applyFill="1" applyBorder="1" applyAlignment="1">
      <alignment horizontal="center"/>
    </xf>
    <xf numFmtId="175" fontId="10" fillId="0" borderId="2" xfId="29" applyNumberFormat="1" applyFont="1" applyFill="1" applyBorder="1" applyAlignment="1">
      <alignment horizontal="right"/>
    </xf>
    <xf numFmtId="175" fontId="25" fillId="2" borderId="0" xfId="29" applyNumberFormat="1" applyFont="1" applyFill="1" applyBorder="1" applyAlignment="1">
      <alignment horizontal="right"/>
    </xf>
    <xf numFmtId="175" fontId="25" fillId="2" borderId="2" xfId="29" applyNumberFormat="1" applyFont="1" applyFill="1" applyBorder="1" applyAlignment="1">
      <alignment horizontal="right" vertical="center"/>
    </xf>
    <xf numFmtId="180" fontId="28" fillId="0" borderId="0" xfId="29" applyNumberFormat="1" applyFont="1" applyFill="1"/>
    <xf numFmtId="167" fontId="28" fillId="0" borderId="0" xfId="0" applyNumberFormat="1" applyFont="1" applyFill="1" applyBorder="1" applyAlignment="1">
      <alignment horizontal="right"/>
    </xf>
    <xf numFmtId="0" fontId="10" fillId="2" borderId="0" xfId="0" applyFont="1" applyFill="1" applyBorder="1" applyAlignment="1">
      <alignment horizontal="left" vertical="top" wrapText="1"/>
    </xf>
    <xf numFmtId="0" fontId="0" fillId="2" borderId="0" xfId="0" applyFill="1" applyBorder="1" applyAlignment="1">
      <alignment horizontal="left"/>
    </xf>
    <xf numFmtId="181" fontId="2" fillId="2" borderId="0" xfId="0" applyNumberFormat="1" applyFont="1" applyFill="1" applyBorder="1" applyAlignment="1">
      <alignment horizontal="right"/>
    </xf>
    <xf numFmtId="0" fontId="0" fillId="0" borderId="17" xfId="0" applyFill="1" applyBorder="1" applyAlignment="1">
      <alignment horizontal="center" wrapText="1"/>
    </xf>
    <xf numFmtId="2" fontId="23" fillId="0" borderId="4" xfId="0" applyNumberFormat="1" applyFont="1" applyFill="1" applyBorder="1" applyAlignment="1">
      <alignment horizontal="right"/>
    </xf>
    <xf numFmtId="2" fontId="23" fillId="0" borderId="1" xfId="0" applyNumberFormat="1" applyFont="1" applyFill="1" applyBorder="1" applyAlignment="1">
      <alignment horizontal="right"/>
    </xf>
    <xf numFmtId="168" fontId="0" fillId="0" borderId="4" xfId="28" applyNumberFormat="1" applyFont="1" applyFill="1" applyBorder="1" applyAlignment="1">
      <alignment horizontal="right"/>
    </xf>
    <xf numFmtId="168" fontId="0" fillId="0" borderId="1" xfId="28" applyNumberFormat="1" applyFont="1" applyFill="1" applyBorder="1" applyAlignment="1">
      <alignment horizontal="right"/>
    </xf>
    <xf numFmtId="167" fontId="15" fillId="0" borderId="4" xfId="0" applyNumberFormat="1" applyFont="1" applyFill="1" applyBorder="1" applyAlignment="1">
      <alignment horizontal="right"/>
    </xf>
    <xf numFmtId="167" fontId="15" fillId="0" borderId="1" xfId="0" applyNumberFormat="1" applyFont="1" applyFill="1" applyBorder="1" applyAlignment="1">
      <alignment horizontal="right"/>
    </xf>
    <xf numFmtId="0" fontId="23" fillId="0" borderId="4" xfId="0" applyFont="1" applyFill="1" applyBorder="1" applyAlignment="1">
      <alignment horizontal="right"/>
    </xf>
    <xf numFmtId="0" fontId="23" fillId="0" borderId="1" xfId="0" applyFont="1" applyFill="1" applyBorder="1" applyAlignment="1">
      <alignment horizontal="right"/>
    </xf>
    <xf numFmtId="0" fontId="21" fillId="0" borderId="4" xfId="0" applyFont="1" applyFill="1" applyBorder="1" applyAlignment="1">
      <alignment horizontal="right"/>
    </xf>
    <xf numFmtId="43" fontId="6" fillId="0" borderId="4" xfId="28" applyFont="1" applyFill="1" applyBorder="1" applyAlignment="1">
      <alignment horizontal="right"/>
    </xf>
    <xf numFmtId="0" fontId="44" fillId="0" borderId="0" xfId="0" applyFont="1" applyFill="1"/>
    <xf numFmtId="0" fontId="31" fillId="0" borderId="0" xfId="0" applyFont="1" applyFill="1" applyBorder="1" applyAlignment="1">
      <alignment horizontal="left"/>
    </xf>
    <xf numFmtId="181" fontId="5" fillId="2" borderId="0" xfId="0" applyNumberFormat="1" applyFont="1" applyFill="1" applyBorder="1" applyAlignment="1">
      <alignment horizontal="right"/>
    </xf>
    <xf numFmtId="0" fontId="38" fillId="0" borderId="11" xfId="0" applyFont="1" applyFill="1" applyBorder="1" applyAlignment="1">
      <alignment horizontal="center" wrapText="1"/>
    </xf>
    <xf numFmtId="0" fontId="6" fillId="0" borderId="1" xfId="0" applyFont="1" applyFill="1" applyBorder="1" applyAlignment="1">
      <alignment horizontal="right"/>
    </xf>
    <xf numFmtId="175" fontId="6" fillId="0" borderId="1" xfId="29" applyNumberFormat="1" applyFont="1" applyFill="1" applyBorder="1" applyAlignment="1">
      <alignment horizontal="right"/>
    </xf>
    <xf numFmtId="0" fontId="15" fillId="0" borderId="7" xfId="0" applyFont="1" applyFill="1" applyBorder="1" applyAlignment="1">
      <alignment horizontal="right"/>
    </xf>
    <xf numFmtId="43" fontId="2" fillId="0" borderId="1" xfId="28" applyFont="1" applyFill="1" applyBorder="1" applyAlignment="1">
      <alignment horizontal="right"/>
    </xf>
    <xf numFmtId="182" fontId="2" fillId="0" borderId="1" xfId="28" applyNumberFormat="1" applyFont="1" applyFill="1" applyBorder="1" applyAlignment="1">
      <alignment horizontal="right"/>
    </xf>
    <xf numFmtId="0" fontId="15" fillId="0" borderId="1" xfId="0" applyFont="1" applyFill="1" applyBorder="1" applyAlignment="1"/>
    <xf numFmtId="179" fontId="5" fillId="0" borderId="1" xfId="28" applyNumberFormat="1" applyFont="1" applyFill="1" applyBorder="1"/>
    <xf numFmtId="0" fontId="15" fillId="0" borderId="6" xfId="0" applyFont="1" applyFill="1" applyBorder="1" applyAlignment="1">
      <alignment horizontal="left" wrapText="1"/>
    </xf>
    <xf numFmtId="178" fontId="6" fillId="2" borderId="1" xfId="29" applyNumberFormat="1" applyFont="1" applyFill="1" applyBorder="1" applyAlignment="1">
      <alignment horizontal="right"/>
    </xf>
    <xf numFmtId="0" fontId="5" fillId="2" borderId="1" xfId="0" applyFont="1" applyFill="1" applyBorder="1" applyAlignment="1">
      <alignment vertical="top" wrapText="1"/>
    </xf>
    <xf numFmtId="0" fontId="0" fillId="0" borderId="1" xfId="0" applyBorder="1" applyAlignment="1">
      <alignment horizontal="center" wrapText="1"/>
    </xf>
    <xf numFmtId="0" fontId="38" fillId="0" borderId="1" xfId="0" applyFont="1" applyFill="1" applyBorder="1" applyAlignment="1">
      <alignment horizontal="center" wrapText="1"/>
    </xf>
    <xf numFmtId="0" fontId="0" fillId="0" borderId="1" xfId="0" applyFill="1" applyBorder="1" applyAlignment="1">
      <alignment horizontal="center" wrapText="1"/>
    </xf>
    <xf numFmtId="174" fontId="25" fillId="2" borderId="12" xfId="29" applyNumberFormat="1" applyFont="1" applyFill="1" applyBorder="1" applyAlignment="1">
      <alignment vertical="center"/>
    </xf>
    <xf numFmtId="43" fontId="9" fillId="2" borderId="0" xfId="28" applyFont="1" applyFill="1" applyAlignment="1">
      <alignment horizontal="left"/>
    </xf>
    <xf numFmtId="174" fontId="25" fillId="2" borderId="0" xfId="29" applyNumberFormat="1" applyFont="1" applyFill="1" applyBorder="1" applyAlignment="1">
      <alignment vertical="center"/>
    </xf>
    <xf numFmtId="174" fontId="25" fillId="2" borderId="16" xfId="29" applyNumberFormat="1" applyFont="1" applyFill="1" applyBorder="1" applyAlignment="1">
      <alignment vertical="center"/>
    </xf>
    <xf numFmtId="171" fontId="4" fillId="0" borderId="5" xfId="29" applyNumberFormat="1" applyFont="1" applyFill="1" applyBorder="1" applyAlignment="1">
      <alignment horizontal="right"/>
    </xf>
    <xf numFmtId="171" fontId="4" fillId="0" borderId="5" xfId="0" applyNumberFormat="1" applyFont="1" applyFill="1" applyBorder="1" applyAlignment="1">
      <alignment horizontal="right"/>
    </xf>
    <xf numFmtId="179" fontId="6" fillId="2" borderId="7" xfId="29" applyNumberFormat="1" applyFont="1" applyFill="1" applyBorder="1" applyAlignment="1">
      <alignment horizontal="right"/>
    </xf>
    <xf numFmtId="168" fontId="53" fillId="0" borderId="1" xfId="28" applyNumberFormat="1" applyFont="1" applyFill="1" applyBorder="1" applyAlignment="1">
      <alignment horizontal="right"/>
    </xf>
    <xf numFmtId="3" fontId="2" fillId="0" borderId="1" xfId="0" applyNumberFormat="1" applyFont="1" applyFill="1" applyBorder="1" applyAlignment="1">
      <alignment horizontal="right"/>
    </xf>
    <xf numFmtId="0" fontId="7" fillId="0" borderId="0" xfId="0" applyFont="1" applyFill="1" applyAlignment="1">
      <alignment horizontal="left"/>
    </xf>
    <xf numFmtId="43" fontId="25" fillId="0" borderId="0" xfId="28" applyFont="1" applyFill="1" applyAlignment="1"/>
    <xf numFmtId="15" fontId="10" fillId="0" borderId="0" xfId="0" quotePrefix="1" applyNumberFormat="1" applyFont="1" applyFill="1" applyBorder="1" applyAlignment="1">
      <alignment horizontal="center"/>
    </xf>
    <xf numFmtId="179" fontId="6" fillId="2" borderId="5" xfId="28" applyNumberFormat="1" applyFont="1" applyFill="1" applyBorder="1" applyAlignment="1">
      <alignment horizontal="right"/>
    </xf>
    <xf numFmtId="179" fontId="6" fillId="0" borderId="5" xfId="28" applyNumberFormat="1" applyFont="1" applyFill="1" applyBorder="1" applyAlignment="1">
      <alignment horizontal="right"/>
    </xf>
    <xf numFmtId="2" fontId="2" fillId="2" borderId="1" xfId="28" applyNumberFormat="1" applyFont="1" applyFill="1" applyBorder="1" applyAlignment="1">
      <alignment horizontal="right"/>
    </xf>
    <xf numFmtId="2" fontId="2" fillId="0" borderId="1" xfId="28" applyNumberFormat="1" applyFont="1" applyFill="1" applyBorder="1" applyAlignment="1">
      <alignment horizontal="right"/>
    </xf>
    <xf numFmtId="43" fontId="15" fillId="2" borderId="1" xfId="28" applyFont="1" applyFill="1" applyBorder="1" applyAlignment="1">
      <alignment horizontal="right"/>
    </xf>
    <xf numFmtId="43" fontId="15" fillId="0" borderId="1" xfId="28" applyFont="1" applyFill="1" applyBorder="1" applyAlignment="1">
      <alignment horizontal="right"/>
    </xf>
    <xf numFmtId="179" fontId="15" fillId="2" borderId="1" xfId="28" applyNumberFormat="1" applyFont="1" applyFill="1" applyBorder="1" applyAlignment="1">
      <alignment horizontal="right"/>
    </xf>
    <xf numFmtId="179" fontId="15" fillId="0" borderId="1" xfId="28" applyNumberFormat="1" applyFont="1" applyFill="1" applyBorder="1" applyAlignment="1">
      <alignment horizontal="right"/>
    </xf>
    <xf numFmtId="43" fontId="15" fillId="0" borderId="4" xfId="28" applyFont="1" applyFill="1" applyBorder="1" applyAlignment="1">
      <alignment horizontal="right"/>
    </xf>
    <xf numFmtId="43" fontId="15" fillId="2" borderId="1" xfId="28" applyNumberFormat="1" applyFont="1" applyFill="1" applyBorder="1" applyAlignment="1">
      <alignment horizontal="right"/>
    </xf>
    <xf numFmtId="175" fontId="2" fillId="0" borderId="7" xfId="29" applyNumberFormat="1" applyFont="1" applyFill="1" applyBorder="1" applyAlignment="1">
      <alignment horizontal="right"/>
    </xf>
    <xf numFmtId="168" fontId="15" fillId="2" borderId="1" xfId="0" applyNumberFormat="1" applyFont="1" applyFill="1" applyBorder="1" applyAlignment="1">
      <alignment horizontal="right"/>
    </xf>
    <xf numFmtId="0" fontId="9" fillId="2" borderId="0" xfId="0" applyFont="1" applyFill="1" applyBorder="1" applyAlignment="1" applyProtection="1">
      <alignment horizontal="left" vertical="top" wrapText="1"/>
      <protection locked="0"/>
    </xf>
    <xf numFmtId="0" fontId="74" fillId="2" borderId="0" xfId="0" applyFont="1" applyFill="1" applyBorder="1"/>
    <xf numFmtId="0" fontId="25" fillId="2" borderId="0" xfId="0" applyFont="1" applyFill="1" applyAlignment="1">
      <alignment horizontal="left"/>
    </xf>
    <xf numFmtId="171" fontId="10" fillId="2" borderId="13" xfId="0" applyNumberFormat="1" applyFont="1" applyFill="1" applyBorder="1" applyAlignment="1">
      <alignment horizontal="right"/>
    </xf>
    <xf numFmtId="0" fontId="0" fillId="2" borderId="0" xfId="0" applyFill="1" applyAlignment="1">
      <alignment horizontal="right"/>
    </xf>
    <xf numFmtId="0" fontId="25" fillId="0" borderId="0" xfId="0" applyFont="1" applyFill="1" applyAlignment="1">
      <alignment horizontal="right"/>
    </xf>
    <xf numFmtId="0" fontId="33" fillId="0" borderId="0" xfId="0" applyFont="1" applyFill="1" applyAlignment="1">
      <alignment horizontal="right"/>
    </xf>
    <xf numFmtId="0" fontId="15" fillId="2" borderId="0" xfId="0" applyFont="1" applyFill="1" applyBorder="1" applyAlignment="1">
      <alignment horizontal="right"/>
    </xf>
    <xf numFmtId="0" fontId="10" fillId="0" borderId="0" xfId="0" applyFont="1" applyFill="1" applyAlignment="1">
      <alignment horizontal="right" vertical="top"/>
    </xf>
    <xf numFmtId="0" fontId="54" fillId="0" borderId="0" xfId="0" applyFont="1" applyFill="1" applyBorder="1" applyAlignment="1">
      <alignment vertical="top"/>
    </xf>
    <xf numFmtId="0" fontId="6" fillId="0" borderId="11" xfId="0" applyFont="1" applyBorder="1" applyAlignment="1">
      <alignment horizontal="center" wrapText="1"/>
    </xf>
    <xf numFmtId="0" fontId="5" fillId="0" borderId="0" xfId="0" applyFont="1" applyFill="1" applyBorder="1" applyAlignment="1">
      <alignment horizontal="left"/>
    </xf>
    <xf numFmtId="0" fontId="10" fillId="35" borderId="0" xfId="0" applyFont="1" applyFill="1" applyBorder="1" applyAlignment="1">
      <alignment horizontal="right"/>
    </xf>
    <xf numFmtId="0" fontId="15" fillId="2" borderId="0" xfId="0" applyFont="1" applyFill="1" applyBorder="1" applyAlignment="1">
      <alignment horizontal="left" wrapText="1"/>
    </xf>
    <xf numFmtId="0" fontId="37" fillId="0" borderId="0" xfId="0" applyFont="1" applyFill="1" applyBorder="1"/>
    <xf numFmtId="0" fontId="6" fillId="2" borderId="1" xfId="0" applyFont="1" applyFill="1" applyBorder="1"/>
    <xf numFmtId="0" fontId="6" fillId="2" borderId="6" xfId="0" applyFont="1" applyFill="1" applyBorder="1"/>
    <xf numFmtId="43" fontId="15" fillId="0" borderId="1" xfId="28" applyFont="1" applyFill="1" applyBorder="1"/>
    <xf numFmtId="43" fontId="6" fillId="0" borderId="1" xfId="28" applyNumberFormat="1" applyFont="1" applyFill="1" applyBorder="1" applyAlignment="1">
      <alignment horizontal="right"/>
    </xf>
    <xf numFmtId="179" fontId="6" fillId="0" borderId="7" xfId="28" applyNumberFormat="1" applyFont="1" applyFill="1" applyBorder="1" applyAlignment="1">
      <alignment horizontal="right"/>
    </xf>
    <xf numFmtId="0" fontId="0" fillId="0" borderId="0" xfId="0" applyFill="1" applyBorder="1" applyAlignment="1">
      <alignment horizontal="left" vertical="top" wrapText="1"/>
    </xf>
    <xf numFmtId="0" fontId="23" fillId="0" borderId="7" xfId="0" applyFont="1" applyFill="1" applyBorder="1" applyAlignment="1"/>
    <xf numFmtId="43" fontId="6" fillId="0" borderId="7" xfId="28" applyFont="1" applyFill="1" applyBorder="1" applyAlignment="1">
      <alignment horizontal="right"/>
    </xf>
    <xf numFmtId="179" fontId="5" fillId="0" borderId="6" xfId="28" applyNumberFormat="1" applyFont="1" applyFill="1" applyBorder="1" applyAlignment="1">
      <alignment horizontal="left" wrapText="1"/>
    </xf>
    <xf numFmtId="179" fontId="5" fillId="0" borderId="1" xfId="28" applyNumberFormat="1" applyFont="1" applyFill="1" applyBorder="1" applyAlignment="1">
      <alignment horizontal="right"/>
    </xf>
    <xf numFmtId="179" fontId="10" fillId="0" borderId="0" xfId="28" applyNumberFormat="1" applyFont="1" applyFill="1" applyAlignment="1">
      <alignment horizontal="right"/>
    </xf>
    <xf numFmtId="0" fontId="36" fillId="0" borderId="0" xfId="0" applyFont="1" applyFill="1" applyBorder="1"/>
    <xf numFmtId="0" fontId="36" fillId="0" borderId="0" xfId="0" applyFont="1" applyFill="1" applyBorder="1" applyAlignment="1">
      <alignment vertical="center"/>
    </xf>
    <xf numFmtId="2" fontId="37" fillId="0" borderId="0" xfId="0" applyNumberFormat="1" applyFont="1" applyFill="1" applyBorder="1"/>
    <xf numFmtId="0" fontId="2" fillId="2" borderId="0" xfId="0" applyFont="1" applyFill="1" applyBorder="1" applyAlignment="1">
      <alignment horizontal="center" wrapText="1"/>
    </xf>
    <xf numFmtId="0" fontId="3" fillId="2" borderId="0" xfId="0" applyFont="1" applyFill="1" applyBorder="1" applyAlignment="1">
      <alignment horizontal="center" wrapText="1"/>
    </xf>
    <xf numFmtId="0" fontId="19" fillId="2" borderId="0" xfId="0" applyFont="1" applyFill="1" applyBorder="1" applyAlignment="1">
      <alignment horizontal="center" wrapText="1"/>
    </xf>
    <xf numFmtId="174" fontId="25" fillId="2" borderId="0" xfId="29" applyNumberFormat="1" applyFont="1" applyFill="1" applyBorder="1" applyAlignment="1">
      <alignment horizontal="center" vertical="center"/>
    </xf>
    <xf numFmtId="0" fontId="0" fillId="0" borderId="0" xfId="0" applyFill="1" applyBorder="1" applyAlignment="1">
      <alignment horizontal="left" vertical="top" wrapText="1"/>
    </xf>
    <xf numFmtId="3" fontId="28" fillId="0" borderId="0" xfId="0" applyNumberFormat="1" applyFont="1" applyFill="1" applyBorder="1" applyAlignment="1">
      <alignment horizontal="right" vertical="top"/>
    </xf>
    <xf numFmtId="0" fontId="6" fillId="0" borderId="0" xfId="0" applyFont="1" applyAlignment="1">
      <alignment vertical="center"/>
    </xf>
    <xf numFmtId="175" fontId="25" fillId="2" borderId="0" xfId="29" applyNumberFormat="1" applyFont="1" applyFill="1" applyBorder="1" applyAlignment="1">
      <alignment horizontal="right" vertical="center"/>
    </xf>
    <xf numFmtId="43" fontId="2" fillId="2" borderId="8" xfId="28" applyFont="1" applyFill="1" applyBorder="1" applyAlignment="1">
      <alignment horizontal="left"/>
    </xf>
    <xf numFmtId="43" fontId="2" fillId="0" borderId="1" xfId="49" applyFont="1" applyFill="1" applyBorder="1" applyAlignment="1">
      <alignment horizontal="left" wrapText="1"/>
    </xf>
    <xf numFmtId="0" fontId="2" fillId="0" borderId="1" xfId="0" applyFont="1" applyFill="1" applyBorder="1" applyAlignment="1">
      <alignment vertical="top" wrapText="1"/>
    </xf>
    <xf numFmtId="0" fontId="0" fillId="0" borderId="4" xfId="0" applyBorder="1" applyAlignment="1">
      <alignment horizontal="left" indent="1"/>
    </xf>
    <xf numFmtId="0" fontId="0" fillId="0" borderId="14" xfId="0" applyBorder="1" applyAlignment="1">
      <alignment horizontal="left" indent="1"/>
    </xf>
    <xf numFmtId="0" fontId="0" fillId="0" borderId="0" xfId="0" applyBorder="1" applyAlignment="1">
      <alignment horizontal="left" indent="1"/>
    </xf>
    <xf numFmtId="179" fontId="0" fillId="0" borderId="6" xfId="28" applyNumberFormat="1" applyFont="1" applyBorder="1" applyAlignment="1">
      <alignment horizontal="left" indent="1"/>
    </xf>
    <xf numFmtId="0" fontId="0" fillId="0" borderId="6" xfId="0" applyBorder="1" applyAlignment="1">
      <alignment horizontal="left" indent="1"/>
    </xf>
    <xf numFmtId="0" fontId="0" fillId="0" borderId="12" xfId="0" applyBorder="1" applyAlignment="1">
      <alignment horizontal="left" indent="1"/>
    </xf>
    <xf numFmtId="0" fontId="0" fillId="0" borderId="27" xfId="0" applyBorder="1" applyAlignment="1">
      <alignment horizontal="left" indent="1"/>
    </xf>
    <xf numFmtId="0" fontId="0" fillId="0" borderId="0" xfId="0" applyBorder="1"/>
    <xf numFmtId="0" fontId="0" fillId="0" borderId="6" xfId="0" applyBorder="1"/>
    <xf numFmtId="0" fontId="46" fillId="37" borderId="17" xfId="0" applyFont="1" applyFill="1" applyBorder="1" applyAlignment="1">
      <alignment horizontal="left" indent="1"/>
    </xf>
    <xf numFmtId="0" fontId="46" fillId="0" borderId="16" xfId="0" applyFont="1" applyBorder="1"/>
    <xf numFmtId="179" fontId="46" fillId="0" borderId="28" xfId="28" applyNumberFormat="1" applyFont="1" applyBorder="1" applyAlignment="1">
      <alignment horizontal="left" indent="1"/>
    </xf>
    <xf numFmtId="0" fontId="46" fillId="36" borderId="17" xfId="0" applyFont="1" applyFill="1" applyBorder="1" applyAlignment="1">
      <alignment horizontal="left" indent="1"/>
    </xf>
    <xf numFmtId="0" fontId="46" fillId="39" borderId="17" xfId="0" applyFont="1" applyFill="1" applyBorder="1" applyAlignment="1">
      <alignment horizontal="left" indent="1"/>
    </xf>
    <xf numFmtId="0" fontId="46" fillId="40" borderId="17" xfId="0" applyFont="1" applyFill="1" applyBorder="1" applyAlignment="1">
      <alignment horizontal="left" indent="1"/>
    </xf>
    <xf numFmtId="0" fontId="46" fillId="42" borderId="17" xfId="0" applyFont="1" applyFill="1" applyBorder="1" applyAlignment="1">
      <alignment horizontal="left" indent="1"/>
    </xf>
    <xf numFmtId="0" fontId="46" fillId="43" borderId="17" xfId="0" applyFont="1" applyFill="1" applyBorder="1" applyAlignment="1">
      <alignment horizontal="left" indent="1"/>
    </xf>
    <xf numFmtId="0" fontId="46" fillId="41" borderId="17" xfId="0" applyFont="1" applyFill="1" applyBorder="1" applyAlignment="1">
      <alignment horizontal="left" indent="1"/>
    </xf>
    <xf numFmtId="0" fontId="46" fillId="34" borderId="17" xfId="0" applyFont="1" applyFill="1" applyBorder="1" applyAlignment="1">
      <alignment horizontal="left" indent="1"/>
    </xf>
    <xf numFmtId="0" fontId="46" fillId="44" borderId="17" xfId="0" applyFont="1" applyFill="1" applyBorder="1" applyAlignment="1">
      <alignment horizontal="left" indent="1"/>
    </xf>
    <xf numFmtId="0" fontId="46" fillId="38" borderId="17" xfId="0" applyFont="1" applyFill="1" applyBorder="1" applyAlignment="1">
      <alignment horizontal="left" indent="1"/>
    </xf>
    <xf numFmtId="0" fontId="46" fillId="0" borderId="0" xfId="0" applyFont="1" applyBorder="1" applyAlignment="1">
      <alignment horizontal="left" indent="1"/>
    </xf>
    <xf numFmtId="0" fontId="46" fillId="0" borderId="0" xfId="0" applyFont="1" applyBorder="1"/>
    <xf numFmtId="0" fontId="37" fillId="37" borderId="17" xfId="0" applyFont="1" applyFill="1" applyBorder="1" applyAlignment="1">
      <alignment horizontal="left" indent="1"/>
    </xf>
    <xf numFmtId="0" fontId="37" fillId="0" borderId="16" xfId="0" applyFont="1" applyBorder="1"/>
    <xf numFmtId="179" fontId="37" fillId="0" borderId="28" xfId="28" applyNumberFormat="1" applyFont="1" applyBorder="1" applyAlignment="1">
      <alignment horizontal="left" indent="1"/>
    </xf>
    <xf numFmtId="0" fontId="37" fillId="36" borderId="17" xfId="0" applyFont="1" applyFill="1" applyBorder="1" applyAlignment="1">
      <alignment horizontal="left" indent="1"/>
    </xf>
    <xf numFmtId="0" fontId="37" fillId="39" borderId="17" xfId="0" applyFont="1" applyFill="1" applyBorder="1" applyAlignment="1">
      <alignment horizontal="left" indent="1"/>
    </xf>
    <xf numFmtId="0" fontId="37" fillId="40" borderId="17" xfId="0" applyFont="1" applyFill="1" applyBorder="1" applyAlignment="1">
      <alignment horizontal="left" indent="1"/>
    </xf>
    <xf numFmtId="0" fontId="37" fillId="42" borderId="17" xfId="0" applyFont="1" applyFill="1" applyBorder="1" applyAlignment="1">
      <alignment horizontal="left" indent="1"/>
    </xf>
    <xf numFmtId="0" fontId="37" fillId="43" borderId="17" xfId="0" applyFont="1" applyFill="1" applyBorder="1" applyAlignment="1">
      <alignment horizontal="left" indent="1"/>
    </xf>
    <xf numFmtId="0" fontId="37" fillId="41" borderId="17" xfId="0" applyFont="1" applyFill="1" applyBorder="1" applyAlignment="1">
      <alignment horizontal="left" indent="1"/>
    </xf>
    <xf numFmtId="0" fontId="37" fillId="34" borderId="17" xfId="0" applyFont="1" applyFill="1" applyBorder="1" applyAlignment="1">
      <alignment horizontal="left" indent="1"/>
    </xf>
    <xf numFmtId="0" fontId="37" fillId="44" borderId="17" xfId="0" applyFont="1" applyFill="1" applyBorder="1" applyAlignment="1">
      <alignment horizontal="left" indent="1"/>
    </xf>
    <xf numFmtId="0" fontId="37" fillId="38" borderId="17" xfId="0" applyFont="1" applyFill="1" applyBorder="1" applyAlignment="1">
      <alignment horizontal="left" indent="1"/>
    </xf>
    <xf numFmtId="0" fontId="37" fillId="2" borderId="0" xfId="0" applyFont="1" applyFill="1"/>
    <xf numFmtId="0" fontId="37" fillId="2" borderId="0" xfId="0" applyFont="1" applyFill="1" applyBorder="1"/>
    <xf numFmtId="0" fontId="37" fillId="0" borderId="0" xfId="0" applyFont="1" applyFill="1"/>
    <xf numFmtId="2" fontId="37" fillId="0" borderId="11" xfId="0" applyNumberFormat="1" applyFont="1" applyFill="1" applyBorder="1"/>
    <xf numFmtId="2" fontId="25" fillId="2" borderId="0" xfId="0" applyNumberFormat="1" applyFont="1" applyFill="1" applyBorder="1" applyAlignment="1">
      <alignment horizontal="right"/>
    </xf>
    <xf numFmtId="0" fontId="36" fillId="2" borderId="17" xfId="0" applyFont="1" applyFill="1" applyBorder="1"/>
    <xf numFmtId="0" fontId="36" fillId="2" borderId="16" xfId="0" applyFont="1" applyFill="1" applyBorder="1" applyAlignment="1">
      <alignment vertical="center"/>
    </xf>
    <xf numFmtId="179" fontId="36" fillId="2" borderId="28" xfId="0" applyNumberFormat="1" applyFont="1" applyFill="1" applyBorder="1" applyAlignment="1">
      <alignment vertical="center"/>
    </xf>
    <xf numFmtId="0" fontId="0" fillId="2" borderId="0" xfId="0" applyFill="1" applyAlignment="1">
      <alignment vertical="center"/>
    </xf>
    <xf numFmtId="0" fontId="4" fillId="2" borderId="17" xfId="0" applyFont="1" applyFill="1" applyBorder="1" applyAlignment="1">
      <alignment vertical="center"/>
    </xf>
    <xf numFmtId="0" fontId="46" fillId="0" borderId="17" xfId="0" applyFont="1" applyBorder="1" applyAlignment="1">
      <alignment horizontal="left" indent="1"/>
    </xf>
    <xf numFmtId="0" fontId="75" fillId="0" borderId="16" xfId="0" applyFont="1" applyBorder="1" applyAlignment="1">
      <alignment horizontal="left" indent="1"/>
    </xf>
    <xf numFmtId="179" fontId="75" fillId="0" borderId="28" xfId="0" applyNumberFormat="1" applyFont="1" applyBorder="1" applyAlignment="1">
      <alignment horizontal="left" indent="1"/>
    </xf>
    <xf numFmtId="0" fontId="9" fillId="0" borderId="0" xfId="0" applyFont="1" applyFill="1" applyBorder="1" applyAlignment="1">
      <alignment wrapText="1"/>
    </xf>
    <xf numFmtId="0" fontId="10" fillId="0" borderId="0" xfId="0" applyFont="1" applyFill="1" applyBorder="1" applyAlignment="1"/>
    <xf numFmtId="0" fontId="10" fillId="0" borderId="0" xfId="0" applyFont="1" applyFill="1" applyAlignment="1"/>
    <xf numFmtId="0" fontId="10" fillId="0" borderId="6" xfId="0" applyFont="1" applyFill="1" applyBorder="1" applyAlignment="1"/>
    <xf numFmtId="0" fontId="10" fillId="0" borderId="1" xfId="0" applyFont="1" applyFill="1" applyBorder="1" applyAlignment="1"/>
    <xf numFmtId="0" fontId="52" fillId="0" borderId="0" xfId="0" applyFont="1" applyFill="1" applyBorder="1" applyAlignment="1"/>
    <xf numFmtId="0" fontId="52" fillId="0" borderId="0" xfId="0" applyFont="1" applyFill="1" applyAlignment="1"/>
    <xf numFmtId="0" fontId="10" fillId="0" borderId="7" xfId="0" applyFont="1" applyFill="1" applyBorder="1" applyAlignment="1"/>
    <xf numFmtId="0" fontId="10" fillId="0" borderId="14" xfId="0" applyFont="1" applyFill="1" applyBorder="1" applyAlignment="1"/>
    <xf numFmtId="0" fontId="52" fillId="0" borderId="6" xfId="0" applyFont="1" applyFill="1" applyBorder="1" applyAlignment="1"/>
    <xf numFmtId="0" fontId="52" fillId="0" borderId="1" xfId="0" applyFont="1" applyFill="1" applyBorder="1" applyAlignment="1"/>
    <xf numFmtId="0" fontId="10" fillId="2" borderId="0" xfId="0" applyFont="1" applyFill="1" applyBorder="1" applyAlignment="1"/>
    <xf numFmtId="0" fontId="52" fillId="2" borderId="0" xfId="0" applyFont="1" applyFill="1"/>
    <xf numFmtId="0" fontId="10" fillId="2" borderId="0" xfId="0" applyFont="1" applyFill="1" applyAlignment="1"/>
    <xf numFmtId="0" fontId="10" fillId="2" borderId="6" xfId="0" applyFont="1" applyFill="1" applyBorder="1" applyAlignment="1"/>
    <xf numFmtId="0" fontId="10" fillId="2" borderId="1" xfId="0" applyFont="1" applyFill="1" applyBorder="1" applyAlignment="1"/>
    <xf numFmtId="0" fontId="10" fillId="2" borderId="0" xfId="0" applyFont="1" applyFill="1"/>
    <xf numFmtId="0" fontId="10" fillId="2" borderId="6" xfId="0" applyFont="1" applyFill="1" applyBorder="1"/>
    <xf numFmtId="0" fontId="10" fillId="2" borderId="1" xfId="0" applyFont="1" applyFill="1" applyBorder="1"/>
    <xf numFmtId="0" fontId="10" fillId="2" borderId="0" xfId="0" applyFont="1" applyFill="1" applyBorder="1"/>
    <xf numFmtId="0" fontId="52" fillId="2" borderId="0" xfId="0" applyFont="1" applyFill="1" applyAlignment="1"/>
    <xf numFmtId="0" fontId="52" fillId="2" borderId="6" xfId="0" applyFont="1" applyFill="1" applyBorder="1"/>
    <xf numFmtId="0" fontId="52" fillId="2" borderId="1" xfId="0" applyFont="1" applyFill="1" applyBorder="1"/>
    <xf numFmtId="0" fontId="52" fillId="2" borderId="0" xfId="0" applyFont="1" applyFill="1" applyBorder="1"/>
    <xf numFmtId="0" fontId="52" fillId="0" borderId="0" xfId="0" applyFont="1" applyFill="1" applyBorder="1"/>
    <xf numFmtId="0" fontId="52" fillId="0" borderId="0" xfId="0" applyFont="1" applyFill="1"/>
    <xf numFmtId="0" fontId="52" fillId="0" borderId="6" xfId="0" applyFont="1" applyFill="1" applyBorder="1"/>
    <xf numFmtId="0" fontId="52" fillId="0" borderId="1" xfId="0" applyFont="1" applyFill="1" applyBorder="1"/>
    <xf numFmtId="0" fontId="0" fillId="0" borderId="0" xfId="0" applyFill="1" applyAlignment="1">
      <alignment horizontal="right"/>
    </xf>
    <xf numFmtId="0" fontId="76" fillId="0" borderId="11" xfId="0" applyFont="1" applyFill="1" applyBorder="1" applyAlignment="1"/>
    <xf numFmtId="0" fontId="77" fillId="0" borderId="11" xfId="0" applyFont="1" applyFill="1" applyBorder="1" applyAlignment="1">
      <alignment horizontal="center"/>
    </xf>
    <xf numFmtId="0" fontId="77" fillId="0" borderId="11" xfId="0" applyFont="1" applyFill="1" applyBorder="1" applyAlignment="1"/>
    <xf numFmtId="0" fontId="76" fillId="0" borderId="11" xfId="0" applyFont="1" applyFill="1" applyBorder="1" applyAlignment="1">
      <alignment horizontal="center"/>
    </xf>
    <xf numFmtId="1" fontId="76" fillId="0" borderId="11" xfId="0" applyNumberFormat="1" applyFont="1" applyFill="1" applyBorder="1" applyAlignment="1">
      <alignment horizontal="center"/>
    </xf>
    <xf numFmtId="0" fontId="77" fillId="0" borderId="11" xfId="0" applyFont="1" applyFill="1" applyBorder="1" applyAlignment="1">
      <alignment wrapText="1"/>
    </xf>
    <xf numFmtId="0" fontId="77" fillId="0" borderId="0" xfId="0" applyFont="1" applyFill="1" applyBorder="1" applyAlignment="1"/>
    <xf numFmtId="0" fontId="76" fillId="0" borderId="0" xfId="0" applyFont="1" applyFill="1" applyBorder="1" applyAlignment="1">
      <alignment horizontal="center"/>
    </xf>
    <xf numFmtId="175" fontId="25" fillId="2" borderId="2" xfId="29" applyNumberFormat="1" applyFont="1" applyFill="1" applyBorder="1" applyAlignment="1">
      <alignment vertical="center"/>
    </xf>
    <xf numFmtId="0" fontId="2" fillId="0" borderId="0" xfId="0" applyFont="1" applyFill="1" applyBorder="1" applyAlignment="1">
      <alignment horizontal="center"/>
    </xf>
    <xf numFmtId="0" fontId="9" fillId="2" borderId="0" xfId="0" applyFont="1" applyFill="1" applyBorder="1" applyAlignment="1">
      <alignment wrapText="1"/>
    </xf>
    <xf numFmtId="0" fontId="9" fillId="2" borderId="0" xfId="0" applyFont="1" applyFill="1" applyBorder="1"/>
    <xf numFmtId="0" fontId="9" fillId="2" borderId="0" xfId="0" applyFont="1" applyFill="1" applyAlignment="1">
      <alignment horizontal="left"/>
    </xf>
    <xf numFmtId="0" fontId="81" fillId="0" borderId="0" xfId="0" applyFont="1" applyFill="1" applyBorder="1"/>
    <xf numFmtId="0" fontId="37" fillId="2" borderId="0" xfId="0" applyFont="1" applyFill="1" applyBorder="1" applyAlignment="1">
      <alignment vertical="top" wrapText="1"/>
    </xf>
    <xf numFmtId="0" fontId="6" fillId="2" borderId="0" xfId="0" applyFont="1" applyFill="1" applyBorder="1" applyAlignment="1">
      <alignment vertical="top" wrapText="1"/>
    </xf>
    <xf numFmtId="0" fontId="2" fillId="0" borderId="1" xfId="0" applyFont="1" applyFill="1" applyBorder="1" applyAlignment="1"/>
    <xf numFmtId="0" fontId="5" fillId="2" borderId="1" xfId="0" applyFont="1" applyFill="1" applyBorder="1" applyAlignment="1">
      <alignment horizontal="left"/>
    </xf>
    <xf numFmtId="0" fontId="2" fillId="0" borderId="1" xfId="0" applyFont="1" applyFill="1" applyBorder="1" applyAlignment="1">
      <alignment vertical="center" wrapText="1"/>
    </xf>
    <xf numFmtId="43" fontId="6" fillId="0" borderId="1" xfId="28" applyNumberFormat="1" applyFont="1" applyFill="1" applyBorder="1" applyAlignment="1">
      <alignment horizontal="right" vertical="center"/>
    </xf>
    <xf numFmtId="0" fontId="10" fillId="0" borderId="0" xfId="0" applyFont="1" applyFill="1" applyBorder="1" applyAlignment="1">
      <alignment horizontal="right" vertical="center"/>
    </xf>
    <xf numFmtId="0" fontId="10" fillId="0" borderId="0" xfId="0" applyFont="1" applyFill="1" applyAlignment="1">
      <alignment horizontal="right" vertical="center"/>
    </xf>
    <xf numFmtId="175" fontId="2" fillId="0" borderId="1" xfId="29" applyNumberFormat="1" applyFont="1" applyFill="1" applyBorder="1" applyAlignment="1">
      <alignment horizontal="right"/>
    </xf>
    <xf numFmtId="171" fontId="6" fillId="0" borderId="7" xfId="0" applyNumberFormat="1" applyFont="1" applyFill="1" applyBorder="1" applyAlignment="1">
      <alignment horizontal="right"/>
    </xf>
    <xf numFmtId="0" fontId="26" fillId="2" borderId="0" xfId="0" applyFont="1" applyFill="1" applyAlignment="1">
      <alignment horizontal="left" vertical="top" wrapText="1"/>
    </xf>
    <xf numFmtId="0" fontId="25" fillId="2" borderId="0" xfId="0" applyFont="1" applyFill="1" applyAlignment="1">
      <alignment horizontal="left" vertical="top" wrapText="1"/>
    </xf>
    <xf numFmtId="0" fontId="0" fillId="0" borderId="0" xfId="0" applyAlignment="1"/>
    <xf numFmtId="0" fontId="34" fillId="0" borderId="0" xfId="0" applyFont="1" applyAlignment="1"/>
    <xf numFmtId="0" fontId="0" fillId="2" borderId="0" xfId="0" applyFill="1" applyAlignment="1"/>
    <xf numFmtId="0" fontId="5" fillId="2" borderId="0" xfId="0" applyFont="1" applyFill="1" applyAlignment="1"/>
    <xf numFmtId="0" fontId="27" fillId="2" borderId="0" xfId="0" applyFont="1" applyFill="1" applyAlignment="1"/>
    <xf numFmtId="0" fontId="2" fillId="2" borderId="0" xfId="0" applyFont="1" applyFill="1" applyBorder="1" applyAlignment="1">
      <alignment horizontal="center" wrapText="1"/>
    </xf>
    <xf numFmtId="0" fontId="26" fillId="2" borderId="0" xfId="0" applyFont="1" applyFill="1" applyBorder="1" applyAlignment="1">
      <alignment horizontal="left" vertical="top" wrapText="1"/>
    </xf>
    <xf numFmtId="0" fontId="3" fillId="0" borderId="0" xfId="0" applyFont="1" applyFill="1" applyBorder="1" applyAlignment="1">
      <alignment horizontal="center" wrapText="1"/>
    </xf>
    <xf numFmtId="0" fontId="3" fillId="2" borderId="0" xfId="0" applyFont="1" applyFill="1" applyBorder="1" applyAlignment="1">
      <alignment horizontal="center" wrapText="1"/>
    </xf>
    <xf numFmtId="0" fontId="19" fillId="2" borderId="0" xfId="0" applyFont="1" applyFill="1" applyBorder="1" applyAlignment="1">
      <alignment horizontal="center" wrapText="1"/>
    </xf>
    <xf numFmtId="174" fontId="25" fillId="2" borderId="3" xfId="29" applyNumberFormat="1" applyFont="1" applyFill="1" applyBorder="1" applyAlignment="1">
      <alignment horizontal="center" vertical="center"/>
    </xf>
    <xf numFmtId="174" fontId="25" fillId="2" borderId="12" xfId="29" applyNumberFormat="1" applyFont="1" applyFill="1" applyBorder="1" applyAlignment="1">
      <alignment horizontal="center" vertical="center"/>
    </xf>
    <xf numFmtId="174" fontId="25" fillId="2" borderId="0" xfId="29" applyNumberFormat="1" applyFont="1" applyFill="1" applyBorder="1" applyAlignment="1">
      <alignment horizontal="center" vertical="center"/>
    </xf>
    <xf numFmtId="0" fontId="39" fillId="0" borderId="0" xfId="0" applyFont="1" applyBorder="1" applyAlignment="1">
      <alignment horizontal="left" wrapText="1"/>
    </xf>
    <xf numFmtId="0" fontId="36" fillId="0" borderId="17" xfId="0" applyFont="1" applyBorder="1" applyAlignment="1">
      <alignment horizontal="center"/>
    </xf>
    <xf numFmtId="0" fontId="36" fillId="0" borderId="16" xfId="0" applyFont="1" applyBorder="1" applyAlignment="1">
      <alignment horizontal="center"/>
    </xf>
    <xf numFmtId="0" fontId="36" fillId="0" borderId="28" xfId="0" applyFont="1" applyBorder="1" applyAlignment="1">
      <alignment horizontal="center"/>
    </xf>
    <xf numFmtId="0" fontId="0" fillId="0" borderId="0" xfId="0" applyFill="1" applyBorder="1" applyAlignment="1">
      <alignment horizontal="left" vertical="top" wrapText="1"/>
    </xf>
    <xf numFmtId="0" fontId="43" fillId="2" borderId="0" xfId="0" applyFont="1" applyFill="1" applyBorder="1" applyAlignment="1">
      <alignment horizontal="center" wrapText="1"/>
    </xf>
    <xf numFmtId="0" fontId="6" fillId="2" borderId="3" xfId="0" applyFont="1" applyFill="1" applyBorder="1" applyAlignment="1">
      <alignment horizontal="left" vertical="top" wrapText="1"/>
    </xf>
    <xf numFmtId="0" fontId="6" fillId="2" borderId="0" xfId="0" applyFont="1" applyFill="1" applyBorder="1" applyAlignment="1">
      <alignment horizontal="left" vertical="top" wrapText="1"/>
    </xf>
    <xf numFmtId="0" fontId="20" fillId="0" borderId="8" xfId="0" applyFont="1" applyFill="1" applyBorder="1" applyAlignment="1">
      <alignment horizontal="left" wrapText="1"/>
    </xf>
    <xf numFmtId="0" fontId="20" fillId="0" borderId="1" xfId="0" applyFont="1" applyFill="1" applyBorder="1" applyAlignment="1">
      <alignment horizontal="left" wrapText="1"/>
    </xf>
    <xf numFmtId="0" fontId="36" fillId="0" borderId="15" xfId="0" applyFont="1" applyBorder="1" applyAlignment="1">
      <alignment horizontal="center"/>
    </xf>
    <xf numFmtId="0" fontId="36" fillId="0" borderId="3" xfId="0" applyFont="1" applyBorder="1" applyAlignment="1">
      <alignment horizontal="center"/>
    </xf>
    <xf numFmtId="0" fontId="36" fillId="0" borderId="9" xfId="0" applyFont="1" applyBorder="1" applyAlignment="1">
      <alignment horizontal="center"/>
    </xf>
    <xf numFmtId="0" fontId="75" fillId="0" borderId="17" xfId="0" applyFont="1" applyBorder="1" applyAlignment="1">
      <alignment horizontal="center"/>
    </xf>
    <xf numFmtId="0" fontId="75" fillId="0" borderId="16" xfId="0" applyFont="1" applyBorder="1" applyAlignment="1">
      <alignment horizontal="center"/>
    </xf>
    <xf numFmtId="0" fontId="75" fillId="0" borderId="28" xfId="0" applyFont="1" applyBorder="1" applyAlignment="1">
      <alignment horizontal="center"/>
    </xf>
    <xf numFmtId="0" fontId="6" fillId="0" borderId="1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8" xfId="0" applyFont="1" applyBorder="1" applyAlignment="1">
      <alignment horizontal="center" vertical="center" wrapText="1"/>
    </xf>
    <xf numFmtId="0" fontId="5" fillId="0" borderId="17" xfId="0" applyFont="1" applyFill="1" applyBorder="1" applyAlignment="1">
      <alignment horizontal="left" vertical="top" wrapText="1"/>
    </xf>
    <xf numFmtId="0" fontId="5" fillId="0" borderId="16" xfId="0" applyFont="1" applyFill="1" applyBorder="1" applyAlignment="1">
      <alignment horizontal="left" vertical="top" wrapText="1"/>
    </xf>
    <xf numFmtId="0" fontId="5" fillId="0" borderId="28" xfId="0" applyFont="1" applyFill="1" applyBorder="1" applyAlignment="1">
      <alignment horizontal="left" vertical="top" wrapText="1"/>
    </xf>
    <xf numFmtId="0" fontId="77" fillId="0" borderId="0" xfId="0" applyFont="1" applyFill="1" applyBorder="1" applyAlignment="1">
      <alignment horizontal="left" wrapText="1"/>
    </xf>
    <xf numFmtId="0" fontId="77" fillId="2" borderId="0" xfId="0" applyFont="1" applyFill="1" applyBorder="1" applyAlignment="1">
      <alignment wrapText="1"/>
    </xf>
    <xf numFmtId="0" fontId="78" fillId="2" borderId="0" xfId="0" applyFont="1" applyFill="1" applyAlignment="1">
      <alignment wrapText="1"/>
    </xf>
    <xf numFmtId="0" fontId="77" fillId="0" borderId="0" xfId="0" applyFont="1" applyFill="1" applyBorder="1" applyAlignment="1">
      <alignment wrapText="1"/>
    </xf>
    <xf numFmtId="0" fontId="76" fillId="0" borderId="0" xfId="0" applyFont="1" applyFill="1" applyAlignment="1">
      <alignment wrapText="1"/>
    </xf>
    <xf numFmtId="0" fontId="78" fillId="0" borderId="0" xfId="0" applyFont="1" applyFill="1" applyAlignment="1"/>
    <xf numFmtId="0" fontId="76" fillId="2" borderId="0" xfId="0" applyFont="1" applyFill="1" applyAlignment="1">
      <alignment wrapText="1"/>
    </xf>
    <xf numFmtId="0" fontId="76" fillId="2" borderId="0" xfId="0" applyFont="1" applyFill="1" applyBorder="1" applyAlignment="1">
      <alignment wrapText="1"/>
    </xf>
    <xf numFmtId="0" fontId="77" fillId="0" borderId="0" xfId="0" applyFont="1" applyFill="1" applyAlignment="1">
      <alignment horizontal="left" wrapText="1"/>
    </xf>
    <xf numFmtId="0" fontId="78" fillId="0" borderId="0" xfId="0" applyFont="1" applyFill="1" applyAlignment="1">
      <alignment wrapText="1"/>
    </xf>
    <xf numFmtId="0" fontId="77" fillId="2" borderId="0" xfId="0" applyFont="1" applyFill="1" applyBorder="1" applyAlignment="1">
      <alignment horizontal="left" wrapText="1"/>
    </xf>
    <xf numFmtId="0" fontId="76" fillId="0" borderId="0" xfId="0" applyFont="1" applyFill="1" applyBorder="1" applyAlignment="1">
      <alignment wrapText="1"/>
    </xf>
    <xf numFmtId="0" fontId="77" fillId="0" borderId="0" xfId="0" applyFont="1" applyFill="1" applyBorder="1" applyAlignment="1">
      <alignment horizontal="left"/>
    </xf>
    <xf numFmtId="0" fontId="78" fillId="0" borderId="0" xfId="0" applyFont="1" applyFill="1" applyBorder="1" applyAlignment="1">
      <alignment horizontal="left"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9"/>
    <cellStyle name="Currency" xfId="29" builtinId="4"/>
    <cellStyle name="Explanatory Text" xfId="30" builtinId="53" customBuiltin="1"/>
    <cellStyle name="Followed Hyperlink 2" xfId="3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2" xfId="37"/>
    <cellStyle name="Input" xfId="38" builtinId="20" customBuiltin="1"/>
    <cellStyle name="Linked Cell" xfId="39" builtinId="24" customBuiltin="1"/>
    <cellStyle name="Neutral" xfId="40" builtinId="28" customBuiltin="1"/>
    <cellStyle name="Normal" xfId="0" builtinId="0"/>
    <cellStyle name="Normal 2" xfId="41"/>
    <cellStyle name="Normal 3" xfId="48"/>
    <cellStyle name="Note 2" xfId="42"/>
    <cellStyle name="Output" xfId="43" builtinId="21" customBuiltin="1"/>
    <cellStyle name="Percent" xfId="44" builtinId="5"/>
    <cellStyle name="Percent 2" xfId="50"/>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F7F7E7"/>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66"/>
      <color rgb="FFCCFF66"/>
      <color rgb="FFF6F10D"/>
      <color rgb="FFD797C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144.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layout/>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9.1558344429159583E-2"/>
                  <c:y val="-4.055197517921099E-2"/>
                </c:manualLayout>
              </c:layout>
              <c:dLblPos val="bestFit"/>
              <c:showLegendKey val="0"/>
              <c:showVal val="0"/>
              <c:showCatName val="0"/>
              <c:showSerName val="0"/>
              <c:showPercent val="1"/>
              <c:showBubbleSize val="0"/>
            </c:dLbl>
            <c:dLbl>
              <c:idx val="3"/>
              <c:layout>
                <c:manualLayout>
                  <c:x val="0"/>
                  <c:y val="8.5576020762043639E-2"/>
                </c:manualLayout>
              </c:layout>
              <c:dLblPos val="bestFit"/>
              <c:showLegendKey val="0"/>
              <c:showVal val="0"/>
              <c:showCatName val="0"/>
              <c:showSerName val="0"/>
              <c:showPercent val="1"/>
              <c:showBubbleSize val="0"/>
            </c:dLbl>
            <c:dLbl>
              <c:idx val="4"/>
              <c:delete val="1"/>
            </c:dLbl>
            <c:dLbl>
              <c:idx val="5"/>
              <c:layout>
                <c:manualLayout>
                  <c:x val="0"/>
                  <c:y val="-9.2312883588298256E-2"/>
                </c:manualLayout>
              </c:layout>
              <c:dLblPos val="bestFit"/>
              <c:showLegendKey val="0"/>
              <c:showVal val="0"/>
              <c:showCatName val="0"/>
              <c:showSerName val="0"/>
              <c:showPercent val="1"/>
              <c:showBubbleSize val="0"/>
            </c:dLbl>
            <c:dLbl>
              <c:idx val="6"/>
              <c:delete val="1"/>
            </c:dLbl>
            <c:dLbl>
              <c:idx val="7"/>
              <c:layout>
                <c:manualLayout>
                  <c:x val="-3.3230693228893013E-3"/>
                  <c:y val="-1.7989413867359236E-2"/>
                </c:manualLayout>
              </c:layout>
              <c:dLblPos val="bestFit"/>
              <c:showLegendKey val="0"/>
              <c:showVal val="0"/>
              <c:showCatName val="0"/>
              <c:showSerName val="0"/>
              <c:showPercent val="1"/>
              <c:showBubbleSize val="0"/>
            </c:dLbl>
            <c:dLbl>
              <c:idx val="8"/>
              <c:layout>
                <c:manualLayout>
                  <c:x val="-1.6615346614446507E-2"/>
                  <c:y val="-2.6984120801038833E-2"/>
                </c:manualLayout>
              </c:layout>
              <c:dLblPos val="bestFi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Reliability'!$C$7:$C$16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Reliability'!$D$7:$D$16</c:f>
              <c:numCache>
                <c:formatCode>_-* #,##0_-;\-* #,##0_-;_-* "-"??_-;_-@_-</c:formatCode>
                <c:ptCount val="10"/>
                <c:pt idx="0">
                  <c:v>879</c:v>
                </c:pt>
                <c:pt idx="1">
                  <c:v>17498</c:v>
                </c:pt>
                <c:pt idx="2">
                  <c:v>28367</c:v>
                </c:pt>
                <c:pt idx="3">
                  <c:v>10869</c:v>
                </c:pt>
                <c:pt idx="4">
                  <c:v>311</c:v>
                </c:pt>
                <c:pt idx="5">
                  <c:v>4270</c:v>
                </c:pt>
                <c:pt idx="6">
                  <c:v>35</c:v>
                </c:pt>
                <c:pt idx="7">
                  <c:v>9361</c:v>
                </c:pt>
                <c:pt idx="8">
                  <c:v>3365</c:v>
                </c:pt>
                <c:pt idx="9">
                  <c:v>588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layout>
                <c:manualLayout>
                  <c:x val="1.7381217883506796E-2"/>
                  <c:y val="-3.6447360172690577E-3"/>
                </c:manualLayout>
              </c:layout>
              <c:dLblPos val="bestFit"/>
              <c:showLegendKey val="0"/>
              <c:showVal val="0"/>
              <c:showCatName val="0"/>
              <c:showSerName val="0"/>
              <c:showPercent val="1"/>
              <c:showBubbleSize val="0"/>
            </c:dLbl>
            <c:dLbl>
              <c:idx val="4"/>
              <c:delete val="1"/>
            </c:dLbl>
            <c:dLbl>
              <c:idx val="5"/>
              <c:layout>
                <c:manualLayout>
                  <c:x val="-1.9938310248584917E-2"/>
                  <c:y val="-3.0458314140948871E-2"/>
                </c:manualLayout>
              </c:layout>
              <c:dLblPos val="bestFit"/>
              <c:showLegendKey val="0"/>
              <c:showVal val="0"/>
              <c:showCatName val="0"/>
              <c:showSerName val="0"/>
              <c:showPercent val="1"/>
              <c:showBubbleSize val="0"/>
            </c:dLbl>
            <c:dLbl>
              <c:idx val="6"/>
              <c:layout>
                <c:manualLayout>
                  <c:x val="-5.2422431332655138E-2"/>
                  <c:y val="-3.1159120084818984E-2"/>
                </c:manualLayout>
              </c:layout>
              <c:showLegendKey val="0"/>
              <c:showVal val="0"/>
              <c:showCatName val="0"/>
              <c:showSerName val="0"/>
              <c:showPercent val="1"/>
              <c:showBubbleSize val="0"/>
            </c:dLbl>
            <c:dLbl>
              <c:idx val="7"/>
              <c:layout>
                <c:manualLayout>
                  <c:x val="-1.3675186503899615E-2"/>
                  <c:y val="3.6447360172690577E-3"/>
                </c:manualLayout>
              </c:layout>
              <c:dLblPos val="bestFit"/>
              <c:showLegendKey val="0"/>
              <c:showVal val="0"/>
              <c:showCatName val="0"/>
              <c:showSerName val="0"/>
              <c:showPercent val="1"/>
              <c:showBubbleSize val="0"/>
            </c:dLbl>
            <c:dLbl>
              <c:idx val="8"/>
              <c:delete val="1"/>
            </c:dLbl>
            <c:dLbl>
              <c:idx val="9"/>
              <c:layout>
                <c:manualLayout>
                  <c:x val="1.5528405978558573E-2"/>
                  <c:y val="-9.5063627864889252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Reliability'!$W$24:$W$33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Reliability'!$X$24:$X$33</c:f>
              <c:numCache>
                <c:formatCode>_-* #,##0_-;\-* #,##0_-;_-* "-"??_-;_-@_-</c:formatCode>
                <c:ptCount val="10"/>
                <c:pt idx="0">
                  <c:v>118.08</c:v>
                </c:pt>
                <c:pt idx="1">
                  <c:v>1202.73</c:v>
                </c:pt>
                <c:pt idx="2">
                  <c:v>0</c:v>
                </c:pt>
                <c:pt idx="3">
                  <c:v>120.25</c:v>
                </c:pt>
                <c:pt idx="4">
                  <c:v>85</c:v>
                </c:pt>
                <c:pt idx="5">
                  <c:v>2569.0299999999997</c:v>
                </c:pt>
                <c:pt idx="6">
                  <c:v>10211.18</c:v>
                </c:pt>
                <c:pt idx="7">
                  <c:v>109.67</c:v>
                </c:pt>
                <c:pt idx="8">
                  <c:v>0</c:v>
                </c:pt>
                <c:pt idx="9">
                  <c:v>1785.0299999999997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6.2082653434464485E-3"/>
                  <c:y val="-4.4978855943634535E-3"/>
                </c:manualLayout>
              </c:layout>
              <c:dLblPos val="bestFit"/>
              <c:showLegendKey val="0"/>
              <c:showVal val="0"/>
              <c:showCatName val="0"/>
              <c:showSerName val="0"/>
              <c:showPercent val="1"/>
              <c:showBubbleSize val="0"/>
            </c:dLbl>
            <c:dLbl>
              <c:idx val="2"/>
              <c:layout>
                <c:manualLayout>
                  <c:x val="7.5788810418133915E-2"/>
                  <c:y val="1.7989520174426583E-2"/>
                </c:manualLayout>
              </c:layout>
              <c:dLblPos val="bestFit"/>
              <c:showLegendKey val="0"/>
              <c:showVal val="0"/>
              <c:showCatName val="0"/>
              <c:showSerName val="0"/>
              <c:showPercent val="1"/>
              <c:showBubbleSize val="0"/>
            </c:dLbl>
            <c:dLbl>
              <c:idx val="3"/>
              <c:delete val="1"/>
            </c:dLbl>
            <c:dLbl>
              <c:idx val="4"/>
              <c:delete val="1"/>
            </c:dLbl>
            <c:dLbl>
              <c:idx val="5"/>
              <c:layout>
                <c:manualLayout>
                  <c:x val="-1.9938614255793727E-2"/>
                  <c:y val="8.8514240267953178E-3"/>
                </c:manualLayout>
              </c:layout>
              <c:dLblPos val="bestFit"/>
              <c:showLegendKey val="0"/>
              <c:showVal val="0"/>
              <c:showCatName val="0"/>
              <c:showSerName val="0"/>
              <c:showPercent val="1"/>
              <c:showBubbleSize val="0"/>
            </c:dLbl>
            <c:dLbl>
              <c:idx val="6"/>
              <c:delete val="1"/>
            </c:dLbl>
            <c:dLbl>
              <c:idx val="7"/>
              <c:delete val="1"/>
            </c:dLbl>
            <c:dLbl>
              <c:idx val="8"/>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Reliability'!$IN$24:$IN$33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Reliability'!$IO$24:$IO$33</c:f>
              <c:numCache>
                <c:formatCode>_-* #,##0_-;\-* #,##0_-;_-* "-"??_-;_-@_-</c:formatCode>
                <c:ptCount val="10"/>
                <c:pt idx="0">
                  <c:v>0.1</c:v>
                </c:pt>
                <c:pt idx="1">
                  <c:v>933.2</c:v>
                </c:pt>
                <c:pt idx="2">
                  <c:v>5606.2999999999993</c:v>
                </c:pt>
                <c:pt idx="3">
                  <c:v>19.600000000000001</c:v>
                </c:pt>
                <c:pt idx="4">
                  <c:v>32.799999999999997</c:v>
                </c:pt>
                <c:pt idx="5">
                  <c:v>484.79999999999995</c:v>
                </c:pt>
                <c:pt idx="6">
                  <c:v>0.1</c:v>
                </c:pt>
                <c:pt idx="7">
                  <c:v>0</c:v>
                </c:pt>
                <c:pt idx="8">
                  <c:v>135.69999999999999</c:v>
                </c:pt>
                <c:pt idx="9">
                  <c:v>70.900000000000006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19017428825280991"/>
                  <c:y val="-2.7809975387076902E-2"/>
                </c:manualLayout>
              </c:layout>
              <c:dLblPos val="bestFit"/>
              <c:showLegendKey val="0"/>
              <c:showVal val="0"/>
              <c:showCatName val="0"/>
              <c:showSerName val="0"/>
              <c:showPercent val="1"/>
              <c:showBubbleSize val="0"/>
            </c:dLbl>
            <c:dLbl>
              <c:idx val="3"/>
              <c:delete val="1"/>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3.0518426427928624E-2"/>
                  <c:y val="8.6130632432416648E-5"/>
                </c:manualLayout>
              </c:layout>
              <c:showLegendKey val="0"/>
              <c:showVal val="0"/>
              <c:showCatName val="0"/>
              <c:showSerName val="0"/>
              <c:showPercent val="1"/>
              <c:showBubbleSize val="0"/>
            </c:dLbl>
            <c:dLbl>
              <c:idx val="7"/>
              <c:delete val="1"/>
            </c:dLbl>
            <c:dLbl>
              <c:idx val="8"/>
              <c:layout>
                <c:manualLayout>
                  <c:x val="-3.737679137312791E-2"/>
                  <c:y val="-8.4440866211391054E-3"/>
                </c:manualLayout>
              </c:layout>
              <c:dLblPos val="bestFi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Reliability'!$IS$7:$IS$16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Reliability'!$IT$7:$IT$16</c:f>
              <c:numCache>
                <c:formatCode>_-* #,##0_-;\-* #,##0_-;_-* "-"??_-;_-@_-</c:formatCode>
                <c:ptCount val="10"/>
                <c:pt idx="0">
                  <c:v>4390</c:v>
                </c:pt>
                <c:pt idx="1">
                  <c:v>665</c:v>
                </c:pt>
                <c:pt idx="2">
                  <c:v>62942</c:v>
                </c:pt>
                <c:pt idx="3">
                  <c:v>80</c:v>
                </c:pt>
                <c:pt idx="4">
                  <c:v>0</c:v>
                </c:pt>
                <c:pt idx="5">
                  <c:v>2721</c:v>
                </c:pt>
                <c:pt idx="6">
                  <c:v>5346</c:v>
                </c:pt>
                <c:pt idx="7">
                  <c:v>0</c:v>
                </c:pt>
                <c:pt idx="8">
                  <c:v>572</c:v>
                </c:pt>
                <c:pt idx="9">
                  <c:v>3196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6.2358165740668289E-5"/>
                  <c:y val="-8.9947201171594448E-3"/>
                </c:manualLayout>
              </c:layout>
              <c:dLblPos val="bestFit"/>
              <c:showLegendKey val="0"/>
              <c:showVal val="0"/>
              <c:showCatName val="0"/>
              <c:showSerName val="0"/>
              <c:showPercent val="1"/>
              <c:showBubbleSize val="0"/>
            </c:dLbl>
            <c:dLbl>
              <c:idx val="1"/>
              <c:layout>
                <c:manualLayout>
                  <c:x val="7.7332276912643137E-3"/>
                  <c:y val="-1.7845793786765606E-2"/>
                </c:manualLayout>
              </c:layout>
              <c:dLblPos val="bestFit"/>
              <c:showLegendKey val="0"/>
              <c:showVal val="0"/>
              <c:showCatName val="0"/>
              <c:showSerName val="0"/>
              <c:showPercent val="1"/>
              <c:showBubbleSize val="0"/>
            </c:dLbl>
            <c:dLbl>
              <c:idx val="2"/>
              <c:layout>
                <c:manualLayout>
                  <c:x val="4.4731998461016678E-2"/>
                  <c:y val="4.6408313275384258E-3"/>
                </c:manualLayout>
              </c:layout>
              <c:dLblPos val="bestFit"/>
              <c:showLegendKey val="0"/>
              <c:showVal val="0"/>
              <c:showCatName val="0"/>
              <c:showSerName val="0"/>
              <c:showPercent val="1"/>
              <c:showBubbleSize val="0"/>
            </c:dLbl>
            <c:dLbl>
              <c:idx val="3"/>
              <c:layout>
                <c:manualLayout>
                  <c:x val="2.7733896105589899E-2"/>
                  <c:y val="1.3539903932058735E-2"/>
                </c:manualLayout>
              </c:layout>
              <c:dLblPos val="bestFit"/>
              <c:showLegendKey val="0"/>
              <c:showVal val="0"/>
              <c:showCatName val="0"/>
              <c:showSerName val="0"/>
              <c:showPercent val="1"/>
              <c:showBubbleSize val="0"/>
            </c:dLbl>
            <c:dLbl>
              <c:idx val="4"/>
              <c:delete val="1"/>
            </c:dLbl>
            <c:dLbl>
              <c:idx val="5"/>
              <c:layout>
                <c:manualLayout>
                  <c:x val="1.1118501708532227E-2"/>
                  <c:y val="8.8514240267953594E-3"/>
                </c:manualLayout>
              </c:layout>
              <c:dLblPos val="bestFit"/>
              <c:showLegendKey val="0"/>
              <c:showVal val="0"/>
              <c:showCatName val="0"/>
              <c:showSerName val="0"/>
              <c:showPercent val="1"/>
              <c:showBubbleSize val="0"/>
            </c:dLbl>
            <c:dLbl>
              <c:idx val="6"/>
              <c:layout>
                <c:manualLayout>
                  <c:x val="-0.11362106124631557"/>
                  <c:y val="-9.4936287545152286E-3"/>
                </c:manualLayout>
              </c:layout>
              <c:showLegendKey val="0"/>
              <c:showVal val="0"/>
              <c:showCatName val="0"/>
              <c:showSerName val="0"/>
              <c:showPercent val="1"/>
              <c:showBubbleSize val="0"/>
            </c:dLbl>
            <c:dLbl>
              <c:idx val="7"/>
              <c:delete val="1"/>
            </c:dLbl>
            <c:dLbl>
              <c:idx val="8"/>
              <c:delete val="1"/>
            </c:dLbl>
            <c:dLbl>
              <c:idx val="9"/>
              <c:layout>
                <c:manualLayout>
                  <c:x val="0"/>
                  <c:y val="-1.358755250978372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Reliability'!$IS$24:$IS$33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Reliability'!$IT$24:$IT$33</c:f>
              <c:numCache>
                <c:formatCode>_-* #,##0_-;\-* #,##0_-;_-* "-"??_-;_-@_-</c:formatCode>
                <c:ptCount val="10"/>
                <c:pt idx="0">
                  <c:v>818.69</c:v>
                </c:pt>
                <c:pt idx="1">
                  <c:v>564.46999999999991</c:v>
                </c:pt>
                <c:pt idx="2">
                  <c:v>528.79000000000008</c:v>
                </c:pt>
                <c:pt idx="3">
                  <c:v>1741</c:v>
                </c:pt>
                <c:pt idx="4">
                  <c:v>0</c:v>
                </c:pt>
                <c:pt idx="5">
                  <c:v>1367.8899999999999</c:v>
                </c:pt>
                <c:pt idx="6">
                  <c:v>19355.419999999998</c:v>
                </c:pt>
                <c:pt idx="7">
                  <c:v>0</c:v>
                </c:pt>
                <c:pt idx="8">
                  <c:v>19.07</c:v>
                </c:pt>
                <c:pt idx="9">
                  <c:v>4624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3.9040960968030218E-2"/>
                  <c:y val="9.5915218260861947E-3"/>
                </c:manualLayout>
              </c:layout>
              <c:dLblPos val="bestFit"/>
              <c:showLegendKey val="0"/>
              <c:showVal val="0"/>
              <c:showCatName val="0"/>
              <c:showSerName val="0"/>
              <c:showPercent val="1"/>
              <c:showBubbleSize val="0"/>
            </c:dLbl>
            <c:dLbl>
              <c:idx val="2"/>
              <c:layout>
                <c:manualLayout>
                  <c:x val="0"/>
                  <c:y val="6.8974213364554476E-2"/>
                </c:manualLayout>
              </c:layout>
              <c:dLblPos val="bestFit"/>
              <c:showLegendKey val="0"/>
              <c:showVal val="0"/>
              <c:showCatName val="0"/>
              <c:showSerName val="0"/>
              <c:showPercent val="1"/>
              <c:showBubbleSize val="0"/>
            </c:dLbl>
            <c:dLbl>
              <c:idx val="3"/>
              <c:layout>
                <c:manualLayout>
                  <c:x val="-5.5226154599393673E-2"/>
                  <c:y val="0"/>
                </c:manualLayout>
              </c:layout>
              <c:dLblPos val="bestFit"/>
              <c:showLegendKey val="0"/>
              <c:showVal val="0"/>
              <c:showCatName val="0"/>
              <c:showSerName val="0"/>
              <c:showPercent val="1"/>
              <c:showBubbleSize val="0"/>
            </c:dLbl>
            <c:dLbl>
              <c:idx val="4"/>
              <c:delete val="1"/>
            </c:dLbl>
            <c:dLbl>
              <c:idx val="5"/>
              <c:layout>
                <c:manualLayout>
                  <c:x val="0"/>
                  <c:y val="0.19944241364309218"/>
                </c:manualLayout>
              </c:layout>
              <c:dLblPos val="bestFit"/>
              <c:showLegendKey val="0"/>
              <c:showVal val="0"/>
              <c:showCatName val="0"/>
              <c:showSerName val="0"/>
              <c:showPercent val="1"/>
              <c:showBubbleSize val="0"/>
            </c:dLbl>
            <c:dLbl>
              <c:idx val="6"/>
              <c:delete val="1"/>
            </c:dLbl>
            <c:dLbl>
              <c:idx val="7"/>
              <c:layout>
                <c:manualLayout>
                  <c:x val="-3.323026271156655E-3"/>
                  <c:y val="-4.0842707947083678E-3"/>
                </c:manualLayout>
              </c:layout>
              <c:dLblPos val="bestFit"/>
              <c:showLegendKey val="0"/>
              <c:showVal val="0"/>
              <c:showCatName val="0"/>
              <c:showSerName val="0"/>
              <c:showPercent val="1"/>
              <c:showBubbleSize val="0"/>
            </c:dLbl>
            <c:dLbl>
              <c:idx val="8"/>
              <c:layout>
                <c:manualLayout>
                  <c:x val="1.4526336955109107E-2"/>
                  <c:y val="-1.7714078416831387E-2"/>
                </c:manualLayout>
              </c:layout>
              <c:dLblPos val="bestFi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Reliability'!$IX$7:$IX$16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Reliability'!$IY$7:$IY$16</c:f>
              <c:numCache>
                <c:formatCode>_-* #,##0_-;\-* #,##0_-;_-* "-"??_-;_-@_-</c:formatCode>
                <c:ptCount val="10"/>
                <c:pt idx="0">
                  <c:v>7369</c:v>
                </c:pt>
                <c:pt idx="1">
                  <c:v>2091</c:v>
                </c:pt>
                <c:pt idx="2">
                  <c:v>43457</c:v>
                </c:pt>
                <c:pt idx="3">
                  <c:v>14016</c:v>
                </c:pt>
                <c:pt idx="4">
                  <c:v>0</c:v>
                </c:pt>
                <c:pt idx="5">
                  <c:v>27883</c:v>
                </c:pt>
                <c:pt idx="6">
                  <c:v>13</c:v>
                </c:pt>
                <c:pt idx="7">
                  <c:v>6876</c:v>
                </c:pt>
                <c:pt idx="8">
                  <c:v>1514</c:v>
                </c:pt>
                <c:pt idx="9">
                  <c:v>5763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1919238529760608E-2"/>
                  <c:y val="-4.4978855943634535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28961898034344E-3"/>
                  <c:y val="7.5833412163700889E-2"/>
                </c:manualLayout>
              </c:layout>
              <c:dLblPos val="bestFit"/>
              <c:showLegendKey val="0"/>
              <c:showVal val="0"/>
              <c:showCatName val="0"/>
              <c:showSerName val="0"/>
              <c:showPercent val="1"/>
              <c:showBubbleSize val="0"/>
            </c:dLbl>
            <c:dLbl>
              <c:idx val="4"/>
              <c:delete val="1"/>
            </c:dLbl>
            <c:dLbl>
              <c:idx val="5"/>
              <c:layout>
                <c:manualLayout>
                  <c:x val="-1.9938614255793727E-2"/>
                  <c:y val="-1.7845793786765606E-2"/>
                </c:manualLayout>
              </c:layout>
              <c:dLblPos val="bestFit"/>
              <c:showLegendKey val="0"/>
              <c:showVal val="0"/>
              <c:showCatName val="0"/>
              <c:showSerName val="0"/>
              <c:showPercent val="1"/>
              <c:showBubbleSize val="0"/>
            </c:dLbl>
            <c:dLbl>
              <c:idx val="6"/>
              <c:delete val="1"/>
            </c:dLbl>
            <c:dLbl>
              <c:idx val="7"/>
              <c:layout>
                <c:manualLayout>
                  <c:x val="1.9142323297428076E-3"/>
                  <c:y val="-1.9129502527827119E-4"/>
                </c:manualLayout>
              </c:layout>
              <c:dLblPos val="bestFit"/>
              <c:showLegendKey val="0"/>
              <c:showVal val="0"/>
              <c:showCatName val="0"/>
              <c:showSerName val="0"/>
              <c:showPercent val="1"/>
              <c:showBubbleSize val="0"/>
            </c:dLbl>
            <c:dLbl>
              <c:idx val="8"/>
              <c:layout>
                <c:manualLayout>
                  <c:x val="8.7156952618007554E-3"/>
                  <c:y val="-1.5222669511567043E-2"/>
                </c:manualLayout>
              </c:layout>
              <c:showLegendKey val="0"/>
              <c:showVal val="0"/>
              <c:showCatName val="0"/>
              <c:showSerName val="0"/>
              <c:showPercent val="1"/>
              <c:showBubbleSize val="0"/>
            </c:dLbl>
            <c:dLbl>
              <c:idx val="9"/>
              <c:layout>
                <c:manualLayout>
                  <c:x val="3.1422771117277454E-2"/>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Reliability'!$IX$24:$IX$33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Reliability'!$IY$24:$IY$33</c:f>
              <c:numCache>
                <c:formatCode>_-* #,##0_-;\-* #,##0_-;_-* "-"??_-;_-@_-</c:formatCode>
                <c:ptCount val="10"/>
                <c:pt idx="0">
                  <c:v>1328</c:v>
                </c:pt>
                <c:pt idx="1">
                  <c:v>6144</c:v>
                </c:pt>
                <c:pt idx="2">
                  <c:v>4887</c:v>
                </c:pt>
                <c:pt idx="3">
                  <c:v>16969</c:v>
                </c:pt>
                <c:pt idx="4">
                  <c:v>0</c:v>
                </c:pt>
                <c:pt idx="5">
                  <c:v>36413</c:v>
                </c:pt>
                <c:pt idx="6">
                  <c:v>112</c:v>
                </c:pt>
                <c:pt idx="7">
                  <c:v>6085</c:v>
                </c:pt>
                <c:pt idx="8">
                  <c:v>523</c:v>
                </c:pt>
                <c:pt idx="9">
                  <c:v>6191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1332463649419296E-2"/>
                  <c:y val="-8.994811724276847E-3"/>
                </c:manualLayout>
              </c:layout>
              <c:dLblPos val="bestFit"/>
              <c:showLegendKey val="0"/>
              <c:showVal val="0"/>
              <c:showCatName val="0"/>
              <c:showSerName val="0"/>
              <c:showPercent val="1"/>
              <c:showBubbleSize val="0"/>
            </c:dLbl>
            <c:dLbl>
              <c:idx val="1"/>
              <c:layout>
                <c:manualLayout>
                  <c:x val="8.0355033745207138E-2"/>
                  <c:y val="9.407581831400039E-3"/>
                </c:manualLayout>
              </c:layout>
              <c:dLblPos val="bestFit"/>
              <c:showLegendKey val="0"/>
              <c:showVal val="0"/>
              <c:showCatName val="0"/>
              <c:showSerName val="0"/>
              <c:showPercent val="1"/>
              <c:showBubbleSize val="0"/>
            </c:dLbl>
            <c:dLbl>
              <c:idx val="2"/>
              <c:layout>
                <c:manualLayout>
                  <c:x val="5.5226154599393673E-2"/>
                  <c:y val="-2.7809975387076902E-2"/>
                </c:manualLayout>
              </c:layout>
              <c:dLblPos val="bestFit"/>
              <c:showLegendKey val="0"/>
              <c:showVal val="0"/>
              <c:showCatName val="0"/>
              <c:showSerName val="0"/>
              <c:showPercent val="1"/>
              <c:showBubbleSize val="0"/>
            </c:dLbl>
            <c:dLbl>
              <c:idx val="3"/>
              <c:delete val="1"/>
            </c:dLbl>
            <c:dLbl>
              <c:idx val="4"/>
              <c:delete val="1"/>
            </c:dLbl>
            <c:dLbl>
              <c:idx val="5"/>
              <c:layout>
                <c:manualLayout>
                  <c:x val="-4.3676278145186537E-3"/>
                  <c:y val="9.4075818314000165E-3"/>
                </c:manualLayout>
              </c:layout>
              <c:dLblPos val="bestFit"/>
              <c:showLegendKey val="0"/>
              <c:showVal val="0"/>
              <c:showCatName val="0"/>
              <c:showSerName val="0"/>
              <c:showPercent val="1"/>
              <c:showBubbleSize val="0"/>
            </c:dLbl>
            <c:dLbl>
              <c:idx val="6"/>
              <c:layout>
                <c:manualLayout>
                  <c:x val="-4.1734610722450681E-2"/>
                  <c:y val="1.1949895329383977E-2"/>
                </c:manualLayout>
              </c:layout>
              <c:showLegendKey val="0"/>
              <c:showVal val="0"/>
              <c:showCatName val="0"/>
              <c:showSerName val="0"/>
              <c:showPercent val="1"/>
              <c:showBubbleSize val="0"/>
            </c:dLbl>
            <c:dLbl>
              <c:idx val="7"/>
              <c:delete val="1"/>
            </c:dLbl>
            <c:dLbl>
              <c:idx val="8"/>
              <c:delete val="1"/>
            </c:dLbl>
            <c:dLbl>
              <c:idx val="9"/>
              <c:layout>
                <c:manualLayout>
                  <c:x val="-5.1903128328237022E-3"/>
                  <c:y val="-8.5816766568467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Reliability'!$JC$7:$JC$16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Reliability'!$JD$7:$JD$16</c:f>
              <c:numCache>
                <c:formatCode>_-* #,##0_-;\-* #,##0_-;_-* "-"??_-;_-@_-</c:formatCode>
                <c:ptCount val="10"/>
                <c:pt idx="0">
                  <c:v>500</c:v>
                </c:pt>
                <c:pt idx="1">
                  <c:v>441</c:v>
                </c:pt>
                <c:pt idx="2">
                  <c:v>34544</c:v>
                </c:pt>
                <c:pt idx="3">
                  <c:v>0</c:v>
                </c:pt>
                <c:pt idx="4">
                  <c:v>0</c:v>
                </c:pt>
                <c:pt idx="5">
                  <c:v>5270</c:v>
                </c:pt>
                <c:pt idx="6">
                  <c:v>974</c:v>
                </c:pt>
                <c:pt idx="7">
                  <c:v>0</c:v>
                </c:pt>
                <c:pt idx="8">
                  <c:v>1</c:v>
                </c:pt>
                <c:pt idx="9">
                  <c:v>1322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0.1377443303447865"/>
                </c:manualLayout>
              </c:layout>
              <c:dLblPos val="bestFit"/>
              <c:showLegendKey val="0"/>
              <c:showVal val="0"/>
              <c:showCatName val="0"/>
              <c:showSerName val="0"/>
              <c:showPercent val="1"/>
              <c:showBubbleSize val="0"/>
            </c:dLbl>
            <c:dLbl>
              <c:idx val="3"/>
              <c:delete val="1"/>
            </c:dLbl>
            <c:dLbl>
              <c:idx val="4"/>
              <c:delete val="1"/>
            </c:dLbl>
            <c:dLbl>
              <c:idx val="5"/>
              <c:layout>
                <c:manualLayout>
                  <c:x val="-4.4099042700263451E-3"/>
                  <c:y val="-3.1194402693546071E-2"/>
                </c:manualLayout>
              </c:layout>
              <c:dLblPos val="bestFit"/>
              <c:showLegendKey val="0"/>
              <c:showVal val="0"/>
              <c:showCatName val="0"/>
              <c:showSerName val="0"/>
              <c:showPercent val="1"/>
              <c:showBubbleSize val="0"/>
            </c:dLbl>
            <c:dLbl>
              <c:idx val="6"/>
              <c:layout>
                <c:manualLayout>
                  <c:x val="-2.9092325951430732E-3"/>
                  <c:y val="-1.6775102216709935E-2"/>
                </c:manualLayout>
              </c:layout>
              <c:showLegendKey val="0"/>
              <c:showVal val="0"/>
              <c:showCatName val="0"/>
              <c:showSerName val="0"/>
              <c:showPercent val="1"/>
              <c:showBubbleSize val="0"/>
            </c:dLbl>
            <c:dLbl>
              <c:idx val="7"/>
              <c:delete val="1"/>
            </c:dLbl>
            <c:dLbl>
              <c:idx val="8"/>
              <c:delete val="1"/>
            </c:dLbl>
            <c:dLbl>
              <c:idx val="9"/>
              <c:layout>
                <c:manualLayout>
                  <c:x val="-5.176135326186191E-3"/>
                  <c:y val="-1.358755250978372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Reliability'!$JC$24:$JC$33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Reliability'!$JD$24:$JD$33</c:f>
              <c:numCache>
                <c:formatCode>_-* #,##0_-;\-* #,##0_-;_-* "-"??_-;_-@_-</c:formatCode>
                <c:ptCount val="10"/>
                <c:pt idx="0">
                  <c:v>436.03</c:v>
                </c:pt>
                <c:pt idx="1">
                  <c:v>1440.278</c:v>
                </c:pt>
                <c:pt idx="2">
                  <c:v>5360.83</c:v>
                </c:pt>
                <c:pt idx="3">
                  <c:v>0</c:v>
                </c:pt>
                <c:pt idx="4">
                  <c:v>0</c:v>
                </c:pt>
                <c:pt idx="5">
                  <c:v>9448.42</c:v>
                </c:pt>
                <c:pt idx="6">
                  <c:v>1441.99</c:v>
                </c:pt>
                <c:pt idx="7">
                  <c:v>0</c:v>
                </c:pt>
                <c:pt idx="8">
                  <c:v>1</c:v>
                </c:pt>
                <c:pt idx="9">
                  <c:v>610.5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9208791981252752E-3"/>
                  <c:y val="-4.3134658674522557E-3"/>
                </c:manualLayout>
              </c:layout>
              <c:dLblPos val="bestFit"/>
              <c:showLegendKey val="0"/>
              <c:showVal val="0"/>
              <c:showCatName val="0"/>
              <c:showSerName val="0"/>
              <c:showPercent val="1"/>
              <c:showBubbleSize val="0"/>
            </c:dLbl>
            <c:dLbl>
              <c:idx val="2"/>
              <c:layout>
                <c:manualLayout>
                  <c:x val="8.117771876351218E-2"/>
                  <c:y val="-2.7809975387076902E-2"/>
                </c:manualLayout>
              </c:layout>
              <c:dLblPos val="bestFit"/>
              <c:showLegendKey val="0"/>
              <c:showVal val="0"/>
              <c:showCatName val="0"/>
              <c:showSerName val="0"/>
              <c:showPercent val="1"/>
              <c:showBubbleSize val="0"/>
            </c:dLbl>
            <c:dLbl>
              <c:idx val="3"/>
              <c:delete val="1"/>
            </c:dLbl>
            <c:dLbl>
              <c:idx val="4"/>
              <c:delete val="1"/>
            </c:dLbl>
            <c:dLbl>
              <c:idx val="5"/>
              <c:layout>
                <c:manualLayout>
                  <c:x val="0"/>
                  <c:y val="-5.0847364840599936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Reliability'!$JH$7:$JH$16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Reliability'!$JI$7:$JI$16</c:f>
              <c:numCache>
                <c:formatCode>_-* #,##0_-;\-* #,##0_-;_-* "-"??_-;_-@_-</c:formatCode>
                <c:ptCount val="10"/>
                <c:pt idx="0">
                  <c:v>4</c:v>
                </c:pt>
                <c:pt idx="1">
                  <c:v>11750</c:v>
                </c:pt>
                <c:pt idx="2">
                  <c:v>28968</c:v>
                </c:pt>
                <c:pt idx="3">
                  <c:v>94</c:v>
                </c:pt>
                <c:pt idx="4">
                  <c:v>0</c:v>
                </c:pt>
                <c:pt idx="5">
                  <c:v>17565</c:v>
                </c:pt>
                <c:pt idx="6">
                  <c:v>25</c:v>
                </c:pt>
                <c:pt idx="7">
                  <c:v>0</c:v>
                </c:pt>
                <c:pt idx="8">
                  <c:v>0</c:v>
                </c:pt>
                <c:pt idx="9">
                  <c:v>639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5.2371285195462417E-3"/>
                  <c:y val="-7.1240579771076659E-2"/>
                </c:manualLayout>
              </c:layout>
              <c:dLblPos val="bestFit"/>
              <c:showLegendKey val="0"/>
              <c:showVal val="0"/>
              <c:showCatName val="0"/>
              <c:showSerName val="0"/>
              <c:showPercent val="1"/>
              <c:showBubbleSize val="0"/>
            </c:dLbl>
            <c:dLbl>
              <c:idx val="2"/>
              <c:layout>
                <c:manualLayout>
                  <c:x val="-7.1513608492890495E-3"/>
                  <c:y val="-8.7077775792420379E-3"/>
                </c:manualLayout>
              </c:layout>
              <c:dLblPos val="bestFit"/>
              <c:showLegendKey val="0"/>
              <c:showVal val="0"/>
              <c:showCatName val="0"/>
              <c:showSerName val="0"/>
              <c:showPercent val="1"/>
              <c:showBubbleSize val="0"/>
            </c:dLbl>
            <c:dLbl>
              <c:idx val="3"/>
              <c:delete val="1"/>
            </c:dLbl>
            <c:dLbl>
              <c:idx val="4"/>
              <c:delete val="1"/>
            </c:dLbl>
            <c:dLbl>
              <c:idx val="5"/>
              <c:layout>
                <c:manualLayout>
                  <c:x val="1.0098998223912398E-3"/>
                  <c:y val="-8.946721182245299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Reliability'!$JH$24:$JH$33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Reliability'!$JI$24:$JI$33</c:f>
              <c:numCache>
                <c:formatCode>_-* #,##0_-;\-* #,##0_-;_-* "-"??_-;_-@_-</c:formatCode>
                <c:ptCount val="10"/>
                <c:pt idx="0">
                  <c:v>21.42</c:v>
                </c:pt>
                <c:pt idx="1">
                  <c:v>21381.93</c:v>
                </c:pt>
                <c:pt idx="2">
                  <c:v>22349.75</c:v>
                </c:pt>
                <c:pt idx="3">
                  <c:v>212.42</c:v>
                </c:pt>
                <c:pt idx="4">
                  <c:v>0</c:v>
                </c:pt>
                <c:pt idx="5">
                  <c:v>9699</c:v>
                </c:pt>
                <c:pt idx="6">
                  <c:v>143.75</c:v>
                </c:pt>
                <c:pt idx="7">
                  <c:v>0</c:v>
                </c:pt>
                <c:pt idx="8">
                  <c:v>0</c:v>
                </c:pt>
                <c:pt idx="9">
                  <c:v>1191.48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2.5761525150948192E-2"/>
                  <c:y val="-8.9948117242768678E-3"/>
                </c:manualLayout>
              </c:layout>
              <c:dLblPos val="bestFit"/>
              <c:showLegendKey val="0"/>
              <c:showVal val="0"/>
              <c:showCatName val="0"/>
              <c:showSerName val="0"/>
              <c:showPercent val="1"/>
              <c:showBubbleSize val="0"/>
            </c:dLbl>
            <c:dLbl>
              <c:idx val="1"/>
              <c:layout>
                <c:manualLayout>
                  <c:x val="1.2880966918499106E-2"/>
                  <c:y val="1.3759003570771642E-4"/>
                </c:manualLayout>
              </c:layout>
              <c:dLblPos val="bestFit"/>
              <c:showLegendKey val="0"/>
              <c:showVal val="0"/>
              <c:showCatName val="0"/>
              <c:showSerName val="0"/>
              <c:showPercent val="1"/>
              <c:showBubbleSize val="0"/>
            </c:dLbl>
            <c:dLbl>
              <c:idx val="2"/>
              <c:layout>
                <c:manualLayout>
                  <c:x val="1.8893964769627857E-2"/>
                  <c:y val="8.719266692554517E-3"/>
                </c:manualLayout>
              </c:layout>
              <c:dLblPos val="bestFit"/>
              <c:showLegendKey val="0"/>
              <c:showVal val="0"/>
              <c:showCatName val="0"/>
              <c:showSerName val="0"/>
              <c:showPercent val="1"/>
              <c:showBubbleSize val="0"/>
            </c:dLbl>
            <c:dLbl>
              <c:idx val="3"/>
              <c:layout>
                <c:manualLayout>
                  <c:x val="7.0575993944907486E-3"/>
                  <c:y val="-5.1857210009839333E-3"/>
                </c:manualLayout>
              </c:layout>
              <c:dLblPos val="bestFit"/>
              <c:showLegendKey val="0"/>
              <c:showVal val="0"/>
              <c:showCatName val="0"/>
              <c:showSerName val="0"/>
              <c:showPercent val="1"/>
              <c:showBubbleSize val="0"/>
            </c:dLbl>
            <c:dLbl>
              <c:idx val="4"/>
              <c:layout>
                <c:manualLayout>
                  <c:x val="-2.1492799360488071E-3"/>
                  <c:y val="-4.3941950873423008E-2"/>
                </c:manualLayout>
              </c:layout>
              <c:showLegendKey val="0"/>
              <c:showVal val="0"/>
              <c:showCatName val="0"/>
              <c:showSerName val="0"/>
              <c:showPercent val="1"/>
              <c:showBubbleSize val="0"/>
            </c:dLbl>
            <c:dLbl>
              <c:idx val="5"/>
              <c:layout>
                <c:manualLayout>
                  <c:x val="0.10981925450760278"/>
                  <c:y val="-4.4974058621384339E-3"/>
                </c:manualLayout>
              </c:layout>
              <c:dLblPos val="bestFit"/>
              <c:showLegendKey val="0"/>
              <c:showVal val="0"/>
              <c:showCatName val="0"/>
              <c:showSerName val="0"/>
              <c:showPercent val="1"/>
              <c:showBubbleSize val="0"/>
            </c:dLbl>
            <c:dLbl>
              <c:idx val="6"/>
              <c:layout>
                <c:manualLayout>
                  <c:x val="2.5694091952726469E-3"/>
                  <c:y val="7.3400451966844082E-2"/>
                </c:manualLayout>
              </c:layout>
              <c:showLegendKey val="0"/>
              <c:showVal val="0"/>
              <c:showCatName val="0"/>
              <c:showSerName val="0"/>
              <c:showPercent val="1"/>
              <c:showBubbleSize val="0"/>
            </c:dLbl>
            <c:dLbl>
              <c:idx val="7"/>
              <c:layout>
                <c:manualLayout>
                  <c:x val="0"/>
                  <c:y val="-7.8244205160246771E-2"/>
                </c:manualLayout>
              </c:layout>
              <c:dLblPos val="bestFit"/>
              <c:showLegendKey val="0"/>
              <c:showVal val="0"/>
              <c:showCatName val="0"/>
              <c:showSerName val="0"/>
              <c:showPercent val="1"/>
              <c:showBubbleSize val="0"/>
            </c:dLbl>
            <c:dLbl>
              <c:idx val="8"/>
              <c:layout>
                <c:manualLayout>
                  <c:x val="4.1522502662589618E-2"/>
                  <c:y val="-4.0889057906062135E-2"/>
                </c:manualLayout>
              </c:layout>
              <c:dLblPos val="bestFit"/>
              <c:showLegendKey val="0"/>
              <c:showVal val="0"/>
              <c:showCatName val="0"/>
              <c:showSerName val="0"/>
              <c:showPercent val="1"/>
              <c:showBubbleSize val="0"/>
            </c:dLbl>
            <c:dLbl>
              <c:idx val="9"/>
              <c:layout>
                <c:manualLayout>
                  <c:x val="3.6332189829765889E-2"/>
                  <c:y val="-1.78516684525390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Reliability'!$JM$7:$JM$16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Reliability'!$JN$7:$JN$16</c:f>
              <c:numCache>
                <c:formatCode>_-* #,##0_-;\-* #,##0_-;_-* "-"??_-;_-@_-</c:formatCode>
                <c:ptCount val="10"/>
                <c:pt idx="0">
                  <c:v>44060</c:v>
                </c:pt>
                <c:pt idx="1">
                  <c:v>16916</c:v>
                </c:pt>
                <c:pt idx="2">
                  <c:v>23409</c:v>
                </c:pt>
                <c:pt idx="3">
                  <c:v>39740</c:v>
                </c:pt>
                <c:pt idx="4">
                  <c:v>54143</c:v>
                </c:pt>
                <c:pt idx="5">
                  <c:v>198591</c:v>
                </c:pt>
                <c:pt idx="6">
                  <c:v>76756</c:v>
                </c:pt>
                <c:pt idx="7">
                  <c:v>41997</c:v>
                </c:pt>
                <c:pt idx="8">
                  <c:v>21037</c:v>
                </c:pt>
                <c:pt idx="9">
                  <c:v>87938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0190586652477088E-2"/>
                  <c:y val="-1.3500650144308976E-2"/>
                </c:manualLayout>
              </c:layout>
              <c:dLblPos val="bestFit"/>
              <c:showLegendKey val="0"/>
              <c:showVal val="0"/>
              <c:showCatName val="0"/>
              <c:showSerName val="0"/>
              <c:showPercent val="1"/>
              <c:showBubbleSize val="0"/>
            </c:dLbl>
            <c:dLbl>
              <c:idx val="1"/>
              <c:layout>
                <c:manualLayout>
                  <c:x val="-8.1414347986362018E-3"/>
                  <c:y val="-2.2465723292195962E-2"/>
                </c:manualLayout>
              </c:layout>
              <c:dLblPos val="bestFit"/>
              <c:showLegendKey val="0"/>
              <c:showVal val="0"/>
              <c:showCatName val="0"/>
              <c:showSerName val="0"/>
              <c:showPercent val="1"/>
              <c:showBubbleSize val="0"/>
            </c:dLbl>
            <c:dLbl>
              <c:idx val="2"/>
              <c:layout>
                <c:manualLayout>
                  <c:x val="1.3703651936804059E-2"/>
                  <c:y val="-4.5394796362030155E-3"/>
                </c:manualLayout>
              </c:layout>
              <c:dLblPos val="bestFit"/>
              <c:showLegendKey val="0"/>
              <c:showVal val="0"/>
              <c:showCatName val="0"/>
              <c:showSerName val="0"/>
              <c:showPercent val="1"/>
              <c:showBubbleSize val="0"/>
            </c:dLbl>
            <c:dLbl>
              <c:idx val="3"/>
              <c:layout>
                <c:manualLayout>
                  <c:x val="-3.323026271156655E-3"/>
                  <c:y val="-4.509145481541401E-2"/>
                </c:manualLayout>
              </c:layout>
              <c:dLblPos val="bestFit"/>
              <c:showLegendKey val="0"/>
              <c:showVal val="0"/>
              <c:showCatName val="0"/>
              <c:showSerName val="0"/>
              <c:showPercent val="1"/>
              <c:showBubbleSize val="0"/>
            </c:dLbl>
            <c:dLbl>
              <c:idx val="4"/>
              <c:delete val="1"/>
            </c:dLbl>
            <c:dLbl>
              <c:idx val="5"/>
              <c:layout>
                <c:manualLayout>
                  <c:x val="0.2447669794749692"/>
                  <c:y val="-4.4972601694810025E-3"/>
                </c:manualLayout>
              </c:layout>
              <c:dLblPos val="bestFit"/>
              <c:showLegendKey val="0"/>
              <c:showVal val="0"/>
              <c:showCatName val="0"/>
              <c:showSerName val="0"/>
              <c:showPercent val="1"/>
              <c:showBubbleSize val="0"/>
            </c:dLbl>
            <c:dLbl>
              <c:idx val="6"/>
              <c:layout>
                <c:manualLayout>
                  <c:x val="2.3523969028136399E-3"/>
                  <c:y val="-0.10394787492394288"/>
                </c:manualLayout>
              </c:layout>
              <c:showLegendKey val="0"/>
              <c:showVal val="0"/>
              <c:showCatName val="0"/>
              <c:showSerName val="0"/>
              <c:showPercent val="1"/>
              <c:showBubbleSize val="0"/>
            </c:dLbl>
            <c:dLbl>
              <c:idx val="7"/>
              <c:delete val="1"/>
            </c:dLbl>
            <c:dLbl>
              <c:idx val="8"/>
              <c:layout>
                <c:manualLayout>
                  <c:x val="1.1784870932858604E-2"/>
                  <c:y val="-2.6984270587755248E-2"/>
                </c:manualLayout>
              </c:layout>
              <c:dLblPos val="bestFit"/>
              <c:showLegendKey val="0"/>
              <c:showVal val="0"/>
              <c:showCatName val="0"/>
              <c:showSerName val="0"/>
              <c:showPercent val="1"/>
              <c:showBubbleSize val="0"/>
            </c:dLbl>
            <c:dLbl>
              <c:idx val="9"/>
              <c:layout>
                <c:manualLayout>
                  <c:x val="6.7473658140658296E-2"/>
                  <c:y val="-4.0509755712488979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Reliability'!$AB$7:$AB$16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Reliability'!$AC$7:$AC$16</c:f>
              <c:numCache>
                <c:formatCode>_-* #,##0_-;\-* #,##0_-;_-* "-"??_-;_-@_-</c:formatCode>
                <c:ptCount val="10"/>
                <c:pt idx="0">
                  <c:v>11821</c:v>
                </c:pt>
                <c:pt idx="1">
                  <c:v>1838</c:v>
                </c:pt>
                <c:pt idx="2">
                  <c:v>4805</c:v>
                </c:pt>
                <c:pt idx="3">
                  <c:v>4573</c:v>
                </c:pt>
                <c:pt idx="4">
                  <c:v>1</c:v>
                </c:pt>
                <c:pt idx="5">
                  <c:v>31401</c:v>
                </c:pt>
                <c:pt idx="6">
                  <c:v>6484</c:v>
                </c:pt>
                <c:pt idx="7">
                  <c:v>0</c:v>
                </c:pt>
                <c:pt idx="8">
                  <c:v>623</c:v>
                </c:pt>
                <c:pt idx="9">
                  <c:v>836</c:v>
                </c:pt>
              </c:numCache>
            </c:numRef>
          </c:val>
        </c:ser>
        <c:dLbls>
          <c:dLblPos val="outEnd"/>
          <c:showLegendKey val="0"/>
          <c:showVal val="0"/>
          <c:showCatName val="0"/>
          <c:showSerName val="0"/>
          <c:showPercent val="1"/>
          <c:showBubbleSize val="0"/>
          <c:showLeaderLines val="1"/>
        </c:dLbls>
        <c:firstSliceAng val="315"/>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1.8851321830085817E-2"/>
                  <c:y val="1.9129502527827119E-4"/>
                </c:manualLayout>
              </c:layout>
              <c:dLblPos val="bestFit"/>
              <c:showLegendKey val="0"/>
              <c:showVal val="0"/>
              <c:showCatName val="0"/>
              <c:showSerName val="0"/>
              <c:showPercent val="1"/>
              <c:showBubbleSize val="0"/>
            </c:dLbl>
            <c:dLbl>
              <c:idx val="3"/>
              <c:layout>
                <c:manualLayout>
                  <c:x val="2.2557760779403708E-2"/>
                  <c:y val="-1.3157313881502191E-2"/>
                </c:manualLayout>
              </c:layout>
              <c:dLblPos val="bestFit"/>
              <c:showLegendKey val="0"/>
              <c:showVal val="0"/>
              <c:showCatName val="0"/>
              <c:showSerName val="0"/>
              <c:showPercent val="1"/>
              <c:showBubbleSize val="0"/>
            </c:dLbl>
            <c:dLbl>
              <c:idx val="4"/>
              <c:layout>
                <c:manualLayout>
                  <c:x val="-4.874941309961656E-3"/>
                  <c:y val="4.9912936238495145E-2"/>
                </c:manualLayout>
              </c:layout>
              <c:showLegendKey val="0"/>
              <c:showVal val="0"/>
              <c:showCatName val="0"/>
              <c:showSerName val="0"/>
              <c:showPercent val="1"/>
              <c:showBubbleSize val="0"/>
            </c:dLbl>
            <c:dLbl>
              <c:idx val="5"/>
              <c:layout>
                <c:manualLayout>
                  <c:x val="-9.586039596212537E-3"/>
                  <c:y val="8.8514240267953178E-3"/>
                </c:manualLayout>
              </c:layout>
              <c:dLblPos val="bestFit"/>
              <c:showLegendKey val="0"/>
              <c:showVal val="0"/>
              <c:showCatName val="0"/>
              <c:showSerName val="0"/>
              <c:showPercent val="1"/>
              <c:showBubbleSize val="0"/>
            </c:dLbl>
            <c:dLbl>
              <c:idx val="6"/>
              <c:layout>
                <c:manualLayout>
                  <c:x val="5.1504584344106213E-3"/>
                  <c:y val="9.022853799448538E-2"/>
                </c:manualLayout>
              </c:layout>
              <c:showLegendKey val="0"/>
              <c:showVal val="0"/>
              <c:showCatName val="0"/>
              <c:showSerName val="0"/>
              <c:showPercent val="1"/>
              <c:showBubbleSize val="0"/>
            </c:dLbl>
            <c:dLbl>
              <c:idx val="7"/>
              <c:layout>
                <c:manualLayout>
                  <c:x val="0"/>
                  <c:y val="-3.5787585443359506E-2"/>
                </c:manualLayout>
              </c:layout>
              <c:dLblPos val="bestFit"/>
              <c:showLegendKey val="0"/>
              <c:showVal val="0"/>
              <c:showCatName val="0"/>
              <c:showSerName val="0"/>
              <c:showPercent val="1"/>
              <c:showBubbleSize val="0"/>
            </c:dLbl>
            <c:dLbl>
              <c:idx val="8"/>
              <c:layout>
                <c:manualLayout>
                  <c:x val="5.8853066228448895E-4"/>
                  <c:y val="1.201725158799396E-3"/>
                </c:manualLayout>
              </c:layout>
              <c:showLegendKey val="0"/>
              <c:showVal val="0"/>
              <c:showCatName val="0"/>
              <c:showSerName val="0"/>
              <c:showPercent val="1"/>
              <c:showBubbleSize val="0"/>
            </c:dLbl>
            <c:dLbl>
              <c:idx val="9"/>
              <c:layout>
                <c:manualLayout>
                  <c:x val="2.0704541304744764E-2"/>
                  <c:y val="-1.358755250978372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Reliability'!$JM$24:$JM$33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Reliability'!$JN$24:$JN$33</c:f>
              <c:numCache>
                <c:formatCode>_-* #,##0_-;\-* #,##0_-;_-* "-"??_-;_-@_-</c:formatCode>
                <c:ptCount val="10"/>
                <c:pt idx="0">
                  <c:v>10758.783333300002</c:v>
                </c:pt>
                <c:pt idx="1">
                  <c:v>49570.799999999996</c:v>
                </c:pt>
                <c:pt idx="2">
                  <c:v>20775.7</c:v>
                </c:pt>
                <c:pt idx="3">
                  <c:v>35938.399999999994</c:v>
                </c:pt>
                <c:pt idx="4">
                  <c:v>28738.1</c:v>
                </c:pt>
                <c:pt idx="5">
                  <c:v>187669.5</c:v>
                </c:pt>
                <c:pt idx="6">
                  <c:v>59103.8</c:v>
                </c:pt>
                <c:pt idx="7">
                  <c:v>56977.5</c:v>
                </c:pt>
                <c:pt idx="8">
                  <c:v>3402.2</c:v>
                </c:pt>
                <c:pt idx="9">
                  <c:v>60963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1332463649419296E-2"/>
                  <c:y val="-4.3601807867376342E-3"/>
                </c:manualLayout>
              </c:layout>
              <c:dLblPos val="bestFit"/>
              <c:showLegendKey val="0"/>
              <c:showVal val="0"/>
              <c:showCatName val="0"/>
              <c:showSerName val="0"/>
              <c:showPercent val="1"/>
              <c:showBubbleSize val="0"/>
            </c:dLbl>
            <c:dLbl>
              <c:idx val="1"/>
              <c:layout>
                <c:manualLayout>
                  <c:x val="2.6074578665116928E-2"/>
                  <c:y val="4.9565259282400445E-3"/>
                </c:manualLayout>
              </c:layout>
              <c:dLblPos val="bestFit"/>
              <c:showLegendKey val="0"/>
              <c:showVal val="0"/>
              <c:showCatName val="0"/>
              <c:showSerName val="0"/>
              <c:showPercent val="1"/>
              <c:showBubbleSize val="0"/>
            </c:dLbl>
            <c:dLbl>
              <c:idx val="2"/>
              <c:delete val="1"/>
            </c:dLbl>
            <c:dLbl>
              <c:idx val="3"/>
              <c:layout>
                <c:manualLayout>
                  <c:x val="1.8672865616670468E-3"/>
                  <c:y val="-1.9090708694522385E-2"/>
                </c:manualLayout>
              </c:layout>
              <c:dLblPos val="bestFit"/>
              <c:showLegendKey val="0"/>
              <c:showVal val="0"/>
              <c:showCatName val="0"/>
              <c:showSerName val="0"/>
              <c:showPercent val="1"/>
              <c:showBubbleSize val="0"/>
            </c:dLbl>
            <c:dLbl>
              <c:idx val="4"/>
              <c:layout>
                <c:manualLayout>
                  <c:x val="-1.50028648892093E-3"/>
                  <c:y val="8.1575197881478406E-2"/>
                </c:manualLayout>
              </c:layout>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1.8366351079298988E-3"/>
                  <c:y val="3.833908024163292E-3"/>
                </c:manualLayout>
              </c:layout>
              <c:showLegendKey val="0"/>
              <c:showVal val="0"/>
              <c:showCatName val="0"/>
              <c:showSerName val="0"/>
              <c:showPercent val="1"/>
              <c:showBubbleSize val="0"/>
            </c:dLbl>
            <c:dLbl>
              <c:idx val="7"/>
              <c:delete val="1"/>
            </c:dLbl>
            <c:dLbl>
              <c:idx val="8"/>
              <c:delete val="1"/>
            </c:dLbl>
            <c:dLbl>
              <c:idx val="9"/>
              <c:layout>
                <c:manualLayout>
                  <c:x val="0"/>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Reliability'!$JR$7:$JR$16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Reliability'!$JS$7:$JS$16</c:f>
              <c:numCache>
                <c:formatCode>_-* #,##0_-;\-* #,##0_-;_-* "-"??_-;_-@_-</c:formatCode>
                <c:ptCount val="10"/>
                <c:pt idx="0">
                  <c:v>663</c:v>
                </c:pt>
                <c:pt idx="1">
                  <c:v>4452</c:v>
                </c:pt>
                <c:pt idx="2">
                  <c:v>0</c:v>
                </c:pt>
                <c:pt idx="3">
                  <c:v>4370</c:v>
                </c:pt>
                <c:pt idx="4">
                  <c:v>256</c:v>
                </c:pt>
                <c:pt idx="5">
                  <c:v>27034</c:v>
                </c:pt>
                <c:pt idx="6">
                  <c:v>1407</c:v>
                </c:pt>
                <c:pt idx="7">
                  <c:v>0</c:v>
                </c:pt>
                <c:pt idx="8">
                  <c:v>0</c:v>
                </c:pt>
                <c:pt idx="9">
                  <c:v>2062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3.7631036460723806E-2"/>
                  <c:y val="-4.7998934914144972E-5"/>
                </c:manualLayout>
              </c:layout>
              <c:dLblPos val="bestFit"/>
              <c:showLegendKey val="0"/>
              <c:showVal val="0"/>
              <c:showCatName val="0"/>
              <c:showSerName val="0"/>
              <c:showPercent val="1"/>
              <c:showBubbleSize val="0"/>
            </c:dLbl>
            <c:dLbl>
              <c:idx val="2"/>
              <c:delete val="1"/>
            </c:dLbl>
            <c:dLbl>
              <c:idx val="3"/>
              <c:layout>
                <c:manualLayout>
                  <c:x val="1.2388489368835291E-2"/>
                  <c:y val="-8.7077775792420379E-3"/>
                </c:manualLayout>
              </c:layout>
              <c:dLblPos val="bestFit"/>
              <c:showLegendKey val="0"/>
              <c:showVal val="0"/>
              <c:showCatName val="0"/>
              <c:showSerName val="0"/>
              <c:showPercent val="1"/>
              <c:showBubbleSize val="0"/>
            </c:dLbl>
            <c:dLbl>
              <c:idx val="4"/>
              <c:layout>
                <c:manualLayout>
                  <c:x val="-4.27795049305297E-3"/>
                  <c:y val="-3.7606639969448852E-2"/>
                </c:manualLayout>
              </c:layout>
              <c:showLegendKey val="0"/>
              <c:showVal val="0"/>
              <c:showCatName val="0"/>
              <c:showSerName val="0"/>
              <c:showPercent val="1"/>
              <c:showBubbleSize val="0"/>
            </c:dLbl>
            <c:dLbl>
              <c:idx val="5"/>
              <c:layout>
                <c:manualLayout>
                  <c:x val="-1.9938614255793727E-2"/>
                  <c:y val="-2.2295330089025761E-2"/>
                </c:manualLayout>
              </c:layout>
              <c:dLblPos val="bestFit"/>
              <c:showLegendKey val="0"/>
              <c:showVal val="0"/>
              <c:showCatName val="0"/>
              <c:showSerName val="0"/>
              <c:showPercent val="1"/>
              <c:showBubbleSize val="0"/>
            </c:dLbl>
            <c:dLbl>
              <c:idx val="6"/>
              <c:layout>
                <c:manualLayout>
                  <c:x val="-2.7940699210265763E-2"/>
                  <c:y val="-4.3952309379412307E-3"/>
                </c:manualLayout>
              </c:layout>
              <c:showLegendKey val="0"/>
              <c:showVal val="0"/>
              <c:showCatName val="0"/>
              <c:showSerName val="0"/>
              <c:showPercent val="1"/>
              <c:showBubbleSize val="0"/>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Reliability'!$JR$24:$JR$33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Reliability'!$JS$24:$JS$33</c:f>
              <c:numCache>
                <c:formatCode>_-* #,##0_-;\-* #,##0_-;_-* "-"??_-;_-@_-</c:formatCode>
                <c:ptCount val="10"/>
                <c:pt idx="0">
                  <c:v>775.70999999999992</c:v>
                </c:pt>
                <c:pt idx="1">
                  <c:v>2879.4399999999996</c:v>
                </c:pt>
                <c:pt idx="2">
                  <c:v>0</c:v>
                </c:pt>
                <c:pt idx="3">
                  <c:v>5272.4400000000005</c:v>
                </c:pt>
                <c:pt idx="4">
                  <c:v>383.97</c:v>
                </c:pt>
                <c:pt idx="5">
                  <c:v>27881.299999999996</c:v>
                </c:pt>
                <c:pt idx="6">
                  <c:v>936.68</c:v>
                </c:pt>
                <c:pt idx="7">
                  <c:v>0</c:v>
                </c:pt>
                <c:pt idx="8">
                  <c:v>0</c:v>
                </c:pt>
                <c:pt idx="9">
                  <c:v>1530.57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7.8244205160246771E-2"/>
                </c:manualLayout>
              </c:layout>
              <c:dLblPos val="bestFit"/>
              <c:showLegendKey val="0"/>
              <c:showVal val="0"/>
              <c:showCatName val="0"/>
              <c:showSerName val="0"/>
              <c:showPercent val="1"/>
              <c:showBubbleSize val="0"/>
            </c:dLbl>
            <c:dLbl>
              <c:idx val="3"/>
              <c:delete val="1"/>
            </c:dLbl>
            <c:dLbl>
              <c:idx val="4"/>
              <c:delete val="1"/>
            </c:dLbl>
            <c:dLbl>
              <c:idx val="5"/>
              <c:layout>
                <c:manualLayout>
                  <c:x val="0"/>
                  <c:y val="-0.23161220485659981"/>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Reliability'!$JW$7:$JW$16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Reliability'!$JX$7:$JX$16</c:f>
              <c:numCache>
                <c:formatCode>_-* #,##0_-;\-* #,##0_-;_-* "-"??_-;_-@_-</c:formatCode>
                <c:ptCount val="10"/>
                <c:pt idx="0">
                  <c:v>22</c:v>
                </c:pt>
                <c:pt idx="1">
                  <c:v>313</c:v>
                </c:pt>
                <c:pt idx="2">
                  <c:v>4274</c:v>
                </c:pt>
                <c:pt idx="3">
                  <c:v>7</c:v>
                </c:pt>
                <c:pt idx="4">
                  <c:v>24</c:v>
                </c:pt>
                <c:pt idx="5">
                  <c:v>4304</c:v>
                </c:pt>
                <c:pt idx="6">
                  <c:v>28</c:v>
                </c:pt>
                <c:pt idx="7">
                  <c:v>0</c:v>
                </c:pt>
                <c:pt idx="8">
                  <c:v>0</c:v>
                </c:pt>
                <c:pt idx="9">
                  <c:v>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1.795344575736234E-3"/>
                  <c:y val="-1.7606850183762304E-2"/>
                </c:manualLayout>
              </c:layout>
              <c:dLblPos val="bestFit"/>
              <c:showLegendKey val="0"/>
              <c:showVal val="0"/>
              <c:showCatName val="0"/>
              <c:showSerName val="0"/>
              <c:showPercent val="1"/>
              <c:showBubbleSize val="0"/>
            </c:dLbl>
            <c:dLbl>
              <c:idx val="3"/>
              <c:delete val="1"/>
            </c:dLbl>
            <c:dLbl>
              <c:idx val="4"/>
              <c:delete val="1"/>
            </c:dLbl>
            <c:dLbl>
              <c:idx val="5"/>
              <c:layout>
                <c:manualLayout>
                  <c:x val="5.176135326186191E-3"/>
                  <c:y val="3.99981781426164E-2"/>
                </c:manualLayout>
              </c:layout>
              <c:dLblPos val="bestFit"/>
              <c:showLegendKey val="0"/>
              <c:showVal val="0"/>
              <c:showCatName val="0"/>
              <c:showSerName val="0"/>
              <c:showPercent val="1"/>
              <c:showBubbleSize val="0"/>
            </c:dLbl>
            <c:dLbl>
              <c:idx val="6"/>
              <c:layout>
                <c:manualLayout>
                  <c:x val="-2.7997186138717118E-2"/>
                  <c:y val="-1.7096730116353622E-2"/>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Reliability'!$JW$24:$JW$33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Reliability'!$JX$24:$JX$33</c:f>
              <c:numCache>
                <c:formatCode>_-* #,##0_-;\-* #,##0_-;_-* "-"??_-;_-@_-</c:formatCode>
                <c:ptCount val="10"/>
                <c:pt idx="0">
                  <c:v>22</c:v>
                </c:pt>
                <c:pt idx="1">
                  <c:v>515</c:v>
                </c:pt>
                <c:pt idx="2">
                  <c:v>3205.5</c:v>
                </c:pt>
                <c:pt idx="3">
                  <c:v>8.75</c:v>
                </c:pt>
                <c:pt idx="4">
                  <c:v>24</c:v>
                </c:pt>
                <c:pt idx="5">
                  <c:v>7517.8</c:v>
                </c:pt>
                <c:pt idx="6">
                  <c:v>103</c:v>
                </c:pt>
                <c:pt idx="7">
                  <c:v>0</c:v>
                </c:pt>
                <c:pt idx="8">
                  <c:v>0</c:v>
                </c:pt>
                <c:pt idx="9">
                  <c:v>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4.4022843915441222E-2"/>
                  <c:y val="9.5915218260862155E-3"/>
                </c:manualLayout>
              </c:layout>
              <c:dLblPos val="bestFit"/>
              <c:showLegendKey val="0"/>
              <c:showVal val="0"/>
              <c:showCatName val="0"/>
              <c:showSerName val="0"/>
              <c:showPercent val="1"/>
              <c:showBubbleSize val="0"/>
            </c:dLbl>
            <c:dLbl>
              <c:idx val="2"/>
              <c:layout>
                <c:manualLayout>
                  <c:x val="0.23169638222934971"/>
                  <c:y val="0"/>
                </c:manualLayout>
              </c:layout>
              <c:dLblPos val="bestFit"/>
              <c:showLegendKey val="0"/>
              <c:showVal val="0"/>
              <c:showCatName val="0"/>
              <c:showSerName val="0"/>
              <c:showPercent val="1"/>
              <c:showBubbleSize val="0"/>
            </c:dLbl>
            <c:dLbl>
              <c:idx val="3"/>
              <c:layout>
                <c:manualLayout>
                  <c:x val="-1.889396476962776E-2"/>
                  <c:y val="1.3354262590400668E-2"/>
                </c:manualLayout>
              </c:layout>
              <c:dLblPos val="bestFit"/>
              <c:showLegendKey val="0"/>
              <c:showVal val="0"/>
              <c:showCatName val="0"/>
              <c:showSerName val="0"/>
              <c:showPercent val="1"/>
              <c:showBubbleSize val="0"/>
            </c:dLbl>
            <c:dLbl>
              <c:idx val="4"/>
              <c:delete val="1"/>
            </c:dLbl>
            <c:dLbl>
              <c:idx val="5"/>
              <c:layout>
                <c:manualLayout>
                  <c:x val="-3.0319191978637163E-2"/>
                  <c:y val="4.772585933553888E-3"/>
                </c:manualLayout>
              </c:layout>
              <c:dLblPos val="bestFit"/>
              <c:showLegendKey val="0"/>
              <c:showVal val="0"/>
              <c:showCatName val="0"/>
              <c:showSerName val="0"/>
              <c:showPercent val="1"/>
              <c:showBubbleSize val="0"/>
            </c:dLbl>
            <c:dLbl>
              <c:idx val="6"/>
              <c:layout>
                <c:manualLayout>
                  <c:x val="-4.3798883960135128E-2"/>
                  <c:y val="-1.6958245621206236E-2"/>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Reliability'!$KB$7:$KB$16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Reliability'!$KC$7:$KC$16</c:f>
              <c:numCache>
                <c:formatCode>_-* #,##0_-;\-* #,##0_-;_-* "-"??_-;_-@_-</c:formatCode>
                <c:ptCount val="10"/>
                <c:pt idx="0">
                  <c:v>32</c:v>
                </c:pt>
                <c:pt idx="1">
                  <c:v>328</c:v>
                </c:pt>
                <c:pt idx="2">
                  <c:v>3900</c:v>
                </c:pt>
                <c:pt idx="3">
                  <c:v>89</c:v>
                </c:pt>
                <c:pt idx="4">
                  <c:v>0</c:v>
                </c:pt>
                <c:pt idx="5">
                  <c:v>291</c:v>
                </c:pt>
                <c:pt idx="6">
                  <c:v>82</c:v>
                </c:pt>
                <c:pt idx="7">
                  <c:v>0</c:v>
                </c:pt>
                <c:pt idx="8">
                  <c:v>0</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1.1444981490668124E-2"/>
                  <c:y val="-4.4975352371742989E-3"/>
                </c:manualLayout>
              </c:layout>
              <c:dLblPos val="bestFit"/>
              <c:showLegendKey val="0"/>
              <c:showVal val="0"/>
              <c:showCatName val="0"/>
              <c:showSerName val="0"/>
              <c:showPercent val="1"/>
              <c:showBubbleSize val="0"/>
            </c:dLbl>
            <c:dLbl>
              <c:idx val="2"/>
              <c:layout>
                <c:manualLayout>
                  <c:x val="3.9982795826627129E-2"/>
                  <c:y val="3.0898713654775638E-2"/>
                </c:manualLayout>
              </c:layout>
              <c:dLblPos val="bestFit"/>
              <c:showLegendKey val="0"/>
              <c:showVal val="0"/>
              <c:showCatName val="0"/>
              <c:showSerName val="0"/>
              <c:showPercent val="1"/>
              <c:showBubbleSize val="0"/>
            </c:dLbl>
            <c:dLbl>
              <c:idx val="3"/>
              <c:layout>
                <c:manualLayout>
                  <c:x val="0"/>
                  <c:y val="-3.5404995392802965E-2"/>
                </c:manualLayout>
              </c:layout>
              <c:dLblPos val="bestFit"/>
              <c:showLegendKey val="0"/>
              <c:showVal val="0"/>
              <c:showCatName val="0"/>
              <c:showSerName val="0"/>
              <c:showPercent val="1"/>
              <c:showBubbleSize val="0"/>
            </c:dLbl>
            <c:dLbl>
              <c:idx val="4"/>
              <c:delete val="1"/>
            </c:dLbl>
            <c:dLbl>
              <c:idx val="5"/>
              <c:layout>
                <c:manualLayout>
                  <c:x val="-4.2272286971550017E-3"/>
                  <c:y val="-4.7648577724990631E-5"/>
                </c:manualLayout>
              </c:layout>
              <c:dLblPos val="bestFit"/>
              <c:showLegendKey val="0"/>
              <c:showVal val="0"/>
              <c:showCatName val="0"/>
              <c:showSerName val="0"/>
              <c:showPercent val="1"/>
              <c:showBubbleSize val="0"/>
            </c:dLbl>
            <c:dLbl>
              <c:idx val="6"/>
              <c:layout>
                <c:manualLayout>
                  <c:x val="-3.3088755307747325E-2"/>
                  <c:y val="-8.6720411459482935E-3"/>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Reliability'!$KB$24:$KB$33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Reliability'!$KC$24:$KC$33</c:f>
              <c:numCache>
                <c:formatCode>_-* #,##0_-;\-* #,##0_-;_-* "-"??_-;_-@_-</c:formatCode>
                <c:ptCount val="10"/>
                <c:pt idx="0">
                  <c:v>59</c:v>
                </c:pt>
                <c:pt idx="1">
                  <c:v>740</c:v>
                </c:pt>
                <c:pt idx="2">
                  <c:v>3081</c:v>
                </c:pt>
                <c:pt idx="3">
                  <c:v>195</c:v>
                </c:pt>
                <c:pt idx="4">
                  <c:v>0</c:v>
                </c:pt>
                <c:pt idx="5">
                  <c:v>626</c:v>
                </c:pt>
                <c:pt idx="6">
                  <c:v>164</c:v>
                </c:pt>
                <c:pt idx="7">
                  <c:v>0</c:v>
                </c:pt>
                <c:pt idx="8">
                  <c:v>0</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9.0735659410854541E-2"/>
                  <c:y val="4.772585933553888E-3"/>
                </c:manualLayout>
              </c:layout>
              <c:dLblPos val="bestFit"/>
              <c:showLegendKey val="0"/>
              <c:showVal val="0"/>
              <c:showCatName val="0"/>
              <c:showSerName val="0"/>
              <c:showPercent val="1"/>
              <c:showBubbleSize val="0"/>
            </c:dLbl>
            <c:dLbl>
              <c:idx val="2"/>
              <c:layout>
                <c:manualLayout>
                  <c:x val="3.9655216100922569E-2"/>
                  <c:y val="-3.2163951848596946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5.1903128328237022E-3"/>
                  <c:y val="-2.24866643503852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Reliability'!$KG$7:$KG$16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Reliability'!$KH$7:$KH$16</c:f>
              <c:numCache>
                <c:formatCode>_-* #,##0_-;\-* #,##0_-;_-* "-"??_-;_-@_-</c:formatCode>
                <c:ptCount val="10"/>
                <c:pt idx="0">
                  <c:v>14</c:v>
                </c:pt>
                <c:pt idx="1">
                  <c:v>62</c:v>
                </c:pt>
                <c:pt idx="2">
                  <c:v>8203</c:v>
                </c:pt>
                <c:pt idx="3">
                  <c:v>1490</c:v>
                </c:pt>
                <c:pt idx="4">
                  <c:v>73</c:v>
                </c:pt>
                <c:pt idx="5">
                  <c:v>314</c:v>
                </c:pt>
                <c:pt idx="6">
                  <c:v>32</c:v>
                </c:pt>
                <c:pt idx="7">
                  <c:v>1</c:v>
                </c:pt>
                <c:pt idx="8">
                  <c:v>0</c:v>
                </c:pt>
                <c:pt idx="9">
                  <c:v>69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0.10607979888880194"/>
                  <c:y val="8.8510736696061632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delete val="1"/>
            </c:dLbl>
            <c:dLbl>
              <c:idx val="5"/>
              <c:layout>
                <c:manualLayout>
                  <c:x val="-5.0995122205702063E-2"/>
                  <c:y val="4.4018877245351837E-3"/>
                </c:manualLayout>
              </c:layout>
              <c:dLblPos val="bestFit"/>
              <c:showLegendKey val="0"/>
              <c:showVal val="0"/>
              <c:showCatName val="0"/>
              <c:showSerName val="0"/>
              <c:showPercent val="1"/>
              <c:showBubbleSize val="0"/>
            </c:dLbl>
            <c:dLbl>
              <c:idx val="6"/>
              <c:layout>
                <c:manualLayout>
                  <c:x val="-3.8687332081279183E-2"/>
                  <c:y val="-2.4362437505036385E-2"/>
                </c:manualLayout>
              </c:layout>
              <c:showLegendKey val="0"/>
              <c:showVal val="0"/>
              <c:showCatName val="0"/>
              <c:showSerName val="0"/>
              <c:showPercent val="1"/>
              <c:showBubbleSize val="0"/>
            </c:dLbl>
            <c:dLbl>
              <c:idx val="7"/>
              <c:delete val="1"/>
            </c:dLbl>
            <c:dLbl>
              <c:idx val="8"/>
              <c:delete val="1"/>
            </c:dLbl>
            <c:dLbl>
              <c:idx val="9"/>
              <c:layout>
                <c:manualLayout>
                  <c:x val="6.728975924042048E-2"/>
                  <c:y val="-1.358755250978372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Reliability'!$KG$24:$KG$33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Reliability'!$KH$24:$KH$33</c:f>
              <c:numCache>
                <c:formatCode>_-* #,##0_-;\-* #,##0_-;_-* "-"??_-;_-@_-</c:formatCode>
                <c:ptCount val="10"/>
                <c:pt idx="0">
                  <c:v>11.23</c:v>
                </c:pt>
                <c:pt idx="1">
                  <c:v>104.34</c:v>
                </c:pt>
                <c:pt idx="2">
                  <c:v>13624.44</c:v>
                </c:pt>
                <c:pt idx="3">
                  <c:v>2526.9499999999998</c:v>
                </c:pt>
                <c:pt idx="4">
                  <c:v>94.75</c:v>
                </c:pt>
                <c:pt idx="5">
                  <c:v>577.81999999999994</c:v>
                </c:pt>
                <c:pt idx="6">
                  <c:v>106.28</c:v>
                </c:pt>
                <c:pt idx="7">
                  <c:v>20.75</c:v>
                </c:pt>
                <c:pt idx="8">
                  <c:v>0</c:v>
                </c:pt>
                <c:pt idx="9">
                  <c:v>103.46000000000001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0570664678817719E-2"/>
                  <c:y val="-8.994811724276847E-3"/>
                </c:manualLayout>
              </c:layout>
              <c:dLblPos val="bestFit"/>
              <c:showLegendKey val="0"/>
              <c:showVal val="0"/>
              <c:showCatName val="0"/>
              <c:showSerName val="0"/>
              <c:showPercent val="1"/>
              <c:showBubbleSize val="0"/>
            </c:dLbl>
            <c:dLbl>
              <c:idx val="1"/>
              <c:layout>
                <c:manualLayout>
                  <c:x val="7.5627353520790405E-3"/>
                  <c:y val="3.2153003039389437E-4"/>
                </c:manualLayout>
              </c:layout>
              <c:dLblPos val="bestFit"/>
              <c:showLegendKey val="0"/>
              <c:showVal val="0"/>
              <c:showCatName val="0"/>
              <c:showSerName val="0"/>
              <c:showPercent val="1"/>
              <c:showBubbleSize val="0"/>
            </c:dLbl>
            <c:dLbl>
              <c:idx val="2"/>
              <c:layout>
                <c:manualLayout>
                  <c:x val="0"/>
                  <c:y val="6.4339217466708315E-2"/>
                </c:manualLayout>
              </c:layout>
              <c:dLblPos val="bestFit"/>
              <c:showLegendKey val="0"/>
              <c:showVal val="0"/>
              <c:showCatName val="0"/>
              <c:showSerName val="0"/>
              <c:showPercent val="1"/>
              <c:showBubbleSize val="0"/>
            </c:dLbl>
            <c:dLbl>
              <c:idx val="3"/>
              <c:layout>
                <c:manualLayout>
                  <c:x val="5.3770414889904063E-2"/>
                  <c:y val="0"/>
                </c:manualLayout>
              </c:layout>
              <c:dLblPos val="bestFit"/>
              <c:showLegendKey val="0"/>
              <c:showVal val="0"/>
              <c:showCatName val="0"/>
              <c:showSerName val="0"/>
              <c:showPercent val="1"/>
              <c:showBubbleSize val="0"/>
            </c:dLbl>
            <c:dLbl>
              <c:idx val="4"/>
              <c:layout>
                <c:manualLayout>
                  <c:x val="-0.14184961497687246"/>
                  <c:y val="-7.1787692370577777E-4"/>
                </c:manualLayout>
              </c:layout>
              <c:showLegendKey val="0"/>
              <c:showVal val="0"/>
              <c:showCatName val="0"/>
              <c:showSerName val="0"/>
              <c:showPercent val="1"/>
              <c:showBubbleSize val="0"/>
            </c:dLbl>
            <c:dLbl>
              <c:idx val="5"/>
              <c:layout>
                <c:manualLayout>
                  <c:x val="0"/>
                  <c:y val="0.19017242184739988"/>
                </c:manualLayout>
              </c:layout>
              <c:dLblPos val="bestFit"/>
              <c:showLegendKey val="0"/>
              <c:showVal val="0"/>
              <c:showCatName val="0"/>
              <c:showSerName val="0"/>
              <c:showPercent val="1"/>
              <c:showBubbleSize val="0"/>
            </c:dLbl>
            <c:dLbl>
              <c:idx val="6"/>
              <c:delete val="1"/>
            </c:dLbl>
            <c:dLbl>
              <c:idx val="7"/>
              <c:delete val="1"/>
            </c:dLbl>
            <c:dLbl>
              <c:idx val="8"/>
              <c:layout>
                <c:manualLayout>
                  <c:x val="4.1457112894617036E-3"/>
                  <c:y val="-1.3079082518985236E-2"/>
                </c:manualLayout>
              </c:layout>
              <c:dLblPos val="bestFit"/>
              <c:showLegendKey val="0"/>
              <c:showVal val="0"/>
              <c:showCatName val="0"/>
              <c:showSerName val="0"/>
              <c:showPercent val="1"/>
              <c:showBubbleSize val="0"/>
            </c:dLbl>
            <c:dLbl>
              <c:idx val="9"/>
              <c:layout>
                <c:manualLayout>
                  <c:x val="3.633218982976591E-2"/>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Reliability'!$KL$7:$KL$16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Reliability'!$KM$7:$KM$16</c:f>
              <c:numCache>
                <c:formatCode>_-* #,##0_-;\-* #,##0_-;_-* "-"??_-;_-@_-</c:formatCode>
                <c:ptCount val="10"/>
                <c:pt idx="0">
                  <c:v>5112</c:v>
                </c:pt>
                <c:pt idx="1">
                  <c:v>416</c:v>
                </c:pt>
                <c:pt idx="2">
                  <c:v>15013</c:v>
                </c:pt>
                <c:pt idx="3">
                  <c:v>499</c:v>
                </c:pt>
                <c:pt idx="4">
                  <c:v>8563</c:v>
                </c:pt>
                <c:pt idx="5">
                  <c:v>11245</c:v>
                </c:pt>
                <c:pt idx="6">
                  <c:v>0</c:v>
                </c:pt>
                <c:pt idx="7">
                  <c:v>0</c:v>
                </c:pt>
                <c:pt idx="8">
                  <c:v>717</c:v>
                </c:pt>
                <c:pt idx="9">
                  <c:v>6076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0337378293463115E-2"/>
                  <c:y val="-8.994641577109776E-3"/>
                </c:manualLayout>
              </c:layout>
              <c:dLblPos val="bestFit"/>
              <c:showLegendKey val="0"/>
              <c:showVal val="0"/>
              <c:showCatName val="0"/>
              <c:showSerName val="0"/>
              <c:showPercent val="1"/>
              <c:showBubbleSize val="0"/>
            </c:dLbl>
            <c:dLbl>
              <c:idx val="1"/>
              <c:layout>
                <c:manualLayout>
                  <c:x val="6.2082653434463522E-3"/>
                  <c:y val="-1.3641857874102648E-2"/>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33085621278084E-3"/>
                  <c:y val="9.8206871905908072E-2"/>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5.2371285195462417E-3"/>
                  <c:y val="8.127235716813291E-3"/>
                </c:manualLayout>
              </c:layout>
              <c:showLegendKey val="0"/>
              <c:showVal val="0"/>
              <c:showCatName val="0"/>
              <c:showSerName val="0"/>
              <c:showPercent val="1"/>
              <c:showBubbleSize val="0"/>
            </c:dLbl>
            <c:dLbl>
              <c:idx val="7"/>
              <c:delete val="1"/>
            </c:dLbl>
            <c:dLbl>
              <c:idx val="8"/>
              <c:delete val="1"/>
            </c:dLbl>
            <c:dLbl>
              <c:idx val="9"/>
              <c:layout>
                <c:manualLayout>
                  <c:x val="5.2367161472218681E-3"/>
                  <c:y val="-2.346867631550365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Reliability'!$AB$24:$AB$33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Reliability'!$AC$24:$AC$33</c:f>
              <c:numCache>
                <c:formatCode>_-* #,##0_-;\-* #,##0_-;_-* "-"??_-;_-@_-</c:formatCode>
                <c:ptCount val="10"/>
                <c:pt idx="0">
                  <c:v>6812</c:v>
                </c:pt>
                <c:pt idx="1">
                  <c:v>5316</c:v>
                </c:pt>
                <c:pt idx="2">
                  <c:v>401</c:v>
                </c:pt>
                <c:pt idx="3">
                  <c:v>7896</c:v>
                </c:pt>
                <c:pt idx="4">
                  <c:v>7</c:v>
                </c:pt>
                <c:pt idx="5">
                  <c:v>35727</c:v>
                </c:pt>
                <c:pt idx="6">
                  <c:v>5379</c:v>
                </c:pt>
                <c:pt idx="7">
                  <c:v>0</c:v>
                </c:pt>
                <c:pt idx="8">
                  <c:v>73</c:v>
                </c:pt>
                <c:pt idx="9">
                  <c:v>541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50998374015925E-2"/>
                  <c:y val="-8.9947201171594448E-3"/>
                </c:manualLayout>
              </c:layout>
              <c:dLblPos val="bestFit"/>
              <c:showLegendKey val="0"/>
              <c:showVal val="0"/>
              <c:showCatName val="0"/>
              <c:showSerName val="0"/>
              <c:showPercent val="1"/>
              <c:showBubbleSize val="0"/>
            </c:dLbl>
            <c:dLbl>
              <c:idx val="1"/>
              <c:layout>
                <c:manualLayout>
                  <c:x val="0.13713661084591908"/>
                  <c:y val="-4.4973929348349475E-3"/>
                </c:manualLayout>
              </c:layout>
              <c:dLblPos val="bestFit"/>
              <c:showLegendKey val="0"/>
              <c:showVal val="0"/>
              <c:showCatName val="0"/>
              <c:showSerName val="0"/>
              <c:showPercent val="1"/>
              <c:showBubbleSize val="0"/>
            </c:dLbl>
            <c:dLbl>
              <c:idx val="2"/>
              <c:layout>
                <c:manualLayout>
                  <c:x val="0"/>
                  <c:y val="5.3585380295210969E-2"/>
                </c:manualLayout>
              </c:layout>
              <c:dLblPos val="bestFit"/>
              <c:showLegendKey val="0"/>
              <c:showVal val="0"/>
              <c:showCatName val="0"/>
              <c:showSerName val="0"/>
              <c:showPercent val="1"/>
              <c:showBubbleSize val="0"/>
            </c:dLbl>
            <c:dLbl>
              <c:idx val="3"/>
              <c:layout>
                <c:manualLayout>
                  <c:x val="7.1513608492890495E-3"/>
                  <c:y val="4.6404809703492712E-3"/>
                </c:manualLayout>
              </c:layout>
              <c:dLblPos val="bestFit"/>
              <c:showLegendKey val="0"/>
              <c:showVal val="0"/>
              <c:showCatName val="0"/>
              <c:showSerName val="0"/>
              <c:showPercent val="1"/>
              <c:showBubbleSize val="0"/>
            </c:dLbl>
            <c:dLbl>
              <c:idx val="4"/>
              <c:layout>
                <c:manualLayout>
                  <c:x val="1.0602092459648337E-3"/>
                  <c:y val="-4.7361284829884063E-3"/>
                </c:manualLayout>
              </c:layout>
              <c:showLegendKey val="0"/>
              <c:showVal val="0"/>
              <c:showCatName val="0"/>
              <c:showSerName val="0"/>
              <c:showPercent val="1"/>
              <c:showBubbleSize val="0"/>
            </c:dLbl>
            <c:dLbl>
              <c:idx val="5"/>
              <c:layout>
                <c:manualLayout>
                  <c:x val="1.1484156861483723E-2"/>
                  <c:y val="-4.4971848799851451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
                  <c:y val="0.17329297218514284"/>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Reliability'!$KL$24:$KL$33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Reliability'!$KM$24:$KM$33</c:f>
              <c:numCache>
                <c:formatCode>_-* #,##0_-;\-* #,##0_-;_-* "-"??_-;_-@_-</c:formatCode>
                <c:ptCount val="10"/>
                <c:pt idx="0">
                  <c:v>4398.05</c:v>
                </c:pt>
                <c:pt idx="1">
                  <c:v>448.08</c:v>
                </c:pt>
                <c:pt idx="2">
                  <c:v>1474.3989999999999</c:v>
                </c:pt>
                <c:pt idx="3">
                  <c:v>1157.8</c:v>
                </c:pt>
                <c:pt idx="4">
                  <c:v>917.4</c:v>
                </c:pt>
                <c:pt idx="5">
                  <c:v>2605.1129999999998</c:v>
                </c:pt>
                <c:pt idx="6">
                  <c:v>0</c:v>
                </c:pt>
                <c:pt idx="7">
                  <c:v>0</c:v>
                </c:pt>
                <c:pt idx="8">
                  <c:v>37.93</c:v>
                </c:pt>
                <c:pt idx="9">
                  <c:v>11680.4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0190586652477088E-2"/>
                  <c:y val="-8.9948117242768678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3.4408504593222512E-2"/>
                  <c:y val="-7.1787692370577777E-4"/>
                </c:manualLayout>
              </c:layout>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layout>
                <c:manualLayout>
                  <c:x val="0"/>
                  <c:y val="0.11206580672286082"/>
                </c:manualLayout>
              </c:layout>
              <c:dLblPos val="bestFit"/>
              <c:showLegendKey val="0"/>
              <c:showVal val="0"/>
              <c:showCatName val="0"/>
              <c:showSerName val="0"/>
              <c:showPercent val="1"/>
              <c:showBubbleSize val="0"/>
            </c:dLbl>
            <c:dLbl>
              <c:idx val="9"/>
              <c:layout>
                <c:manualLayout>
                  <c:x val="0"/>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Reliability'!$KQ$7:$KQ$16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Reliability'!$KR$7:$KR$16</c:f>
              <c:numCache>
                <c:formatCode>_-* #,##0_-;\-* #,##0_-;_-* "-"??_-;_-@_-</c:formatCode>
                <c:ptCount val="10"/>
                <c:pt idx="0">
                  <c:v>20041</c:v>
                </c:pt>
                <c:pt idx="1">
                  <c:v>5236</c:v>
                </c:pt>
                <c:pt idx="2">
                  <c:v>12987</c:v>
                </c:pt>
                <c:pt idx="3">
                  <c:v>18840</c:v>
                </c:pt>
                <c:pt idx="4">
                  <c:v>12049</c:v>
                </c:pt>
                <c:pt idx="5">
                  <c:v>39174</c:v>
                </c:pt>
                <c:pt idx="6">
                  <c:v>0</c:v>
                </c:pt>
                <c:pt idx="7">
                  <c:v>0</c:v>
                </c:pt>
                <c:pt idx="8">
                  <c:v>5497</c:v>
                </c:pt>
                <c:pt idx="9">
                  <c:v>34355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5466047812817905E-2"/>
                  <c:y val="-8.9947201171594448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1.8532194746590405E-3"/>
                  <c:y val="4.6408313275384258E-3"/>
                </c:manualLayout>
              </c:layout>
              <c:dLblPos val="bestFit"/>
              <c:showLegendKey val="0"/>
              <c:showVal val="0"/>
              <c:showCatName val="0"/>
              <c:showSerName val="0"/>
              <c:showPercent val="1"/>
              <c:showBubbleSize val="0"/>
            </c:dLbl>
            <c:dLbl>
              <c:idx val="4"/>
              <c:layout>
                <c:manualLayout>
                  <c:x val="2.3814705767274433E-2"/>
                  <c:y val="4.046064963230013E-2"/>
                </c:manualLayout>
              </c:layout>
              <c:showLegendKey val="0"/>
              <c:showVal val="0"/>
              <c:showCatName val="0"/>
              <c:showSerName val="0"/>
              <c:showPercent val="1"/>
              <c:showBubbleSize val="0"/>
            </c:dLbl>
            <c:dLbl>
              <c:idx val="5"/>
              <c:layout>
                <c:manualLayout>
                  <c:x val="0"/>
                  <c:y val="0.15568612200138041"/>
                </c:manualLayout>
              </c:layout>
              <c:dLblPos val="bestFit"/>
              <c:showLegendKey val="0"/>
              <c:showVal val="0"/>
              <c:showCatName val="0"/>
              <c:showSerName val="0"/>
              <c:showPercent val="1"/>
              <c:showBubbleSize val="0"/>
            </c:dLbl>
            <c:dLbl>
              <c:idx val="6"/>
              <c:delete val="1"/>
            </c:dLbl>
            <c:dLbl>
              <c:idx val="7"/>
              <c:delete val="1"/>
            </c:dLbl>
            <c:dLbl>
              <c:idx val="8"/>
              <c:layout>
                <c:manualLayout>
                  <c:x val="3.222042348123223E-3"/>
                  <c:y val="-3.5180066077365874E-2"/>
                </c:manualLayout>
              </c:layout>
              <c:showLegendKey val="0"/>
              <c:showVal val="0"/>
              <c:showCatName val="0"/>
              <c:showSerName val="0"/>
              <c:showPercent val="1"/>
              <c:showBubbleSize val="0"/>
            </c:dLbl>
            <c:dLbl>
              <c:idx val="9"/>
              <c:layout>
                <c:manualLayout>
                  <c:x val="4.14090826094895E-2"/>
                  <c:y val="-1.8037439169233033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Reliability'!$KQ$24:$KQ$33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Reliability'!$KR$24:$KR$33</c:f>
              <c:numCache>
                <c:formatCode>_-* #,##0_-;\-* #,##0_-;_-* "-"??_-;_-@_-</c:formatCode>
                <c:ptCount val="10"/>
                <c:pt idx="0">
                  <c:v>2787.5</c:v>
                </c:pt>
                <c:pt idx="1">
                  <c:v>5451.9</c:v>
                </c:pt>
                <c:pt idx="2">
                  <c:v>11738</c:v>
                </c:pt>
                <c:pt idx="3">
                  <c:v>51700.2</c:v>
                </c:pt>
                <c:pt idx="4">
                  <c:v>2095</c:v>
                </c:pt>
                <c:pt idx="5">
                  <c:v>12967.999999999998</c:v>
                </c:pt>
                <c:pt idx="6">
                  <c:v>0</c:v>
                </c:pt>
                <c:pt idx="7">
                  <c:v>0</c:v>
                </c:pt>
                <c:pt idx="8">
                  <c:v>2298.1</c:v>
                </c:pt>
                <c:pt idx="9">
                  <c:v>19350.2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8.0354625059157206E-2"/>
                  <c:y val="4.9565259282400662E-3"/>
                </c:manualLayout>
              </c:layout>
              <c:dLblPos val="bestFit"/>
              <c:showLegendKey val="0"/>
              <c:showVal val="0"/>
              <c:showCatName val="0"/>
              <c:showSerName val="0"/>
              <c:showPercent val="1"/>
              <c:showBubbleSize val="0"/>
            </c:dLbl>
            <c:dLbl>
              <c:idx val="2"/>
              <c:layout>
                <c:manualLayout>
                  <c:x val="9.6748657261983284E-2"/>
                  <c:y val="-5.098495487630765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delete val="1"/>
            </c:dLbl>
            <c:dLbl>
              <c:idx val="5"/>
              <c:layout>
                <c:manualLayout>
                  <c:x val="-3.0319600664686992E-2"/>
                  <c:y val="9.4075818314000165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7.2664788345581655E-2"/>
                  <c:y val="-3.9466807590006507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Reliability'!$KV$7:$KV$16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Reliability'!$KW$7:$KW$16</c:f>
              <c:numCache>
                <c:formatCode>_-* #,##0_-;\-* #,##0_-;_-* "-"??_-;_-@_-</c:formatCode>
                <c:ptCount val="10"/>
                <c:pt idx="0">
                  <c:v>87</c:v>
                </c:pt>
                <c:pt idx="1">
                  <c:v>568</c:v>
                </c:pt>
                <c:pt idx="2">
                  <c:v>13815</c:v>
                </c:pt>
                <c:pt idx="3">
                  <c:v>1400</c:v>
                </c:pt>
                <c:pt idx="4">
                  <c:v>63</c:v>
                </c:pt>
                <c:pt idx="5">
                  <c:v>1584</c:v>
                </c:pt>
                <c:pt idx="6">
                  <c:v>0</c:v>
                </c:pt>
                <c:pt idx="7">
                  <c:v>0</c:v>
                </c:pt>
                <c:pt idx="8">
                  <c:v>0</c:v>
                </c:pt>
                <c:pt idx="9">
                  <c:v>140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1.6682110010214461E-2"/>
                  <c:y val="4.4015373673460092E-3"/>
                </c:manualLayout>
              </c:layout>
              <c:dLblPos val="bestFit"/>
              <c:showLegendKey val="0"/>
              <c:showVal val="0"/>
              <c:showCatName val="0"/>
              <c:showSerName val="0"/>
              <c:showPercent val="1"/>
              <c:showBubbleSize val="0"/>
            </c:dLbl>
            <c:dLbl>
              <c:idx val="2"/>
              <c:layout>
                <c:manualLayout>
                  <c:x val="8.5600247093496756E-3"/>
                  <c:y val="-4.258241276981883E-3"/>
                </c:manualLayout>
              </c:layout>
              <c:dLblPos val="bestFit"/>
              <c:showLegendKey val="0"/>
              <c:showVal val="0"/>
              <c:showCatName val="0"/>
              <c:showSerName val="0"/>
              <c:showPercent val="1"/>
              <c:showBubbleSize val="0"/>
            </c:dLbl>
            <c:dLbl>
              <c:idx val="3"/>
              <c:layout>
                <c:manualLayout>
                  <c:x val="0"/>
                  <c:y val="-3.5404995392802965E-2"/>
                </c:manualLayout>
              </c:layout>
              <c:dLblPos val="bestFit"/>
              <c:showLegendKey val="0"/>
              <c:showVal val="0"/>
              <c:showCatName val="0"/>
              <c:showSerName val="0"/>
              <c:showPercent val="1"/>
              <c:showBubbleSize val="0"/>
            </c:dLbl>
            <c:dLbl>
              <c:idx val="4"/>
              <c:layout>
                <c:manualLayout>
                  <c:x val="-1.1051372107053505E-2"/>
                  <c:y val="4.0228012458701648E-3"/>
                </c:manualLayout>
              </c:layout>
              <c:showLegendKey val="0"/>
              <c:showVal val="0"/>
              <c:showCatName val="0"/>
              <c:showSerName val="0"/>
              <c:showPercent val="1"/>
              <c:showBubbleSize val="0"/>
            </c:dLbl>
            <c:dLbl>
              <c:idx val="5"/>
              <c:layout>
                <c:manualLayout>
                  <c:x val="1.6721285381029967E-2"/>
                  <c:y val="-1.7845793786765606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Reliability'!$KV$24:$KV$33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Reliability'!$KW$24:$KW$33</c:f>
              <c:numCache>
                <c:formatCode>_-* #,##0_-;\-* #,##0_-;_-* "-"??_-;_-@_-</c:formatCode>
                <c:ptCount val="10"/>
                <c:pt idx="0">
                  <c:v>94</c:v>
                </c:pt>
                <c:pt idx="1">
                  <c:v>475.74</c:v>
                </c:pt>
                <c:pt idx="2">
                  <c:v>3572.67</c:v>
                </c:pt>
                <c:pt idx="3">
                  <c:v>816.2</c:v>
                </c:pt>
                <c:pt idx="4">
                  <c:v>126</c:v>
                </c:pt>
                <c:pt idx="5">
                  <c:v>379.5</c:v>
                </c:pt>
                <c:pt idx="6">
                  <c:v>0</c:v>
                </c:pt>
                <c:pt idx="7">
                  <c:v>0</c:v>
                </c:pt>
                <c:pt idx="8">
                  <c:v>0</c:v>
                </c:pt>
                <c:pt idx="9">
                  <c:v>116.05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776482242997E-2"/>
                  <c:y val="9.5451718671077327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5.6170675877291583E-2"/>
                </c:manualLayout>
              </c:layout>
              <c:dLblPos val="bestFit"/>
              <c:showLegendKey val="0"/>
              <c:showVal val="0"/>
              <c:showCatName val="0"/>
              <c:showSerName val="0"/>
              <c:showPercent val="1"/>
              <c:showBubbleSize val="0"/>
            </c:dLbl>
            <c:dLbl>
              <c:idx val="3"/>
              <c:layout>
                <c:manualLayout>
                  <c:x val="7.0575993944907486E-3"/>
                  <c:y val="-9.8207168988300834E-3"/>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1.2718309870667212E-3"/>
                  <c:y val="-0.12288250029926745"/>
                </c:manualLayout>
              </c:layout>
              <c:showLegendKey val="0"/>
              <c:showVal val="0"/>
              <c:showCatName val="0"/>
              <c:showSerName val="0"/>
              <c:showPercent val="1"/>
              <c:showBubbleSize val="0"/>
            </c:dLbl>
            <c:dLbl>
              <c:idx val="7"/>
              <c:layout>
                <c:manualLayout>
                  <c:x val="-3.3230693228893013E-3"/>
                  <c:y val="-1.7989413867359236E-2"/>
                </c:manualLayout>
              </c:layout>
              <c:dLblPos val="bestFit"/>
              <c:showLegendKey val="0"/>
              <c:showVal val="0"/>
              <c:showCatName val="0"/>
              <c:showSerName val="0"/>
              <c:showPercent val="1"/>
              <c:showBubbleSize val="0"/>
            </c:dLbl>
            <c:dLbl>
              <c:idx val="8"/>
              <c:layout>
                <c:manualLayout>
                  <c:x val="-1.6615346614446507E-2"/>
                  <c:y val="-2.6984120801038833E-2"/>
                </c:manualLayout>
              </c:layout>
              <c:dLblPos val="bestFi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Reliability'!$LA$7:$LA$16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Reliability'!$LB$7:$LB$16</c:f>
              <c:numCache>
                <c:formatCode>_-* #,##0_-;\-* #,##0_-;_-* "-"??_-;_-@_-</c:formatCode>
                <c:ptCount val="10"/>
                <c:pt idx="0">
                  <c:v>119138</c:v>
                </c:pt>
                <c:pt idx="1">
                  <c:v>31764</c:v>
                </c:pt>
                <c:pt idx="2">
                  <c:v>273838</c:v>
                </c:pt>
                <c:pt idx="3">
                  <c:v>81608</c:v>
                </c:pt>
                <c:pt idx="4">
                  <c:v>4675</c:v>
                </c:pt>
                <c:pt idx="5">
                  <c:v>407496</c:v>
                </c:pt>
                <c:pt idx="6">
                  <c:v>173323</c:v>
                </c:pt>
                <c:pt idx="7">
                  <c:v>11866</c:v>
                </c:pt>
                <c:pt idx="8">
                  <c:v>53237</c:v>
                </c:pt>
                <c:pt idx="9">
                  <c:v>111755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1.4912975715366357E-2"/>
                  <c:y val="1.8855172848719268E-2"/>
                </c:manualLayout>
              </c:layout>
              <c:showLegendKey val="0"/>
              <c:showVal val="0"/>
              <c:showCatName val="0"/>
              <c:showSerName val="0"/>
              <c:showPercent val="1"/>
              <c:showBubbleSize val="0"/>
            </c:dLbl>
            <c:dLbl>
              <c:idx val="5"/>
              <c:layout>
                <c:manualLayout>
                  <c:x val="-3.5466716227143494E-2"/>
                  <c:y val="-4.4971848799851451E-3"/>
                </c:manualLayout>
              </c:layout>
              <c:dLblPos val="bestFit"/>
              <c:showLegendKey val="0"/>
              <c:showVal val="0"/>
              <c:showCatName val="0"/>
              <c:showSerName val="0"/>
              <c:showPercent val="1"/>
              <c:showBubbleSize val="0"/>
            </c:dLbl>
            <c:dLbl>
              <c:idx val="6"/>
              <c:layout>
                <c:manualLayout>
                  <c:x val="1.2683569397709785E-3"/>
                  <c:y val="-0.10557978859447206"/>
                </c:manualLayout>
              </c:layout>
              <c:showLegendKey val="0"/>
              <c:showVal val="0"/>
              <c:showCatName val="0"/>
              <c:showSerName val="0"/>
              <c:showPercent val="1"/>
              <c:showBubbleSize val="0"/>
            </c:dLbl>
            <c:dLbl>
              <c:idx val="7"/>
              <c:layout>
                <c:manualLayout>
                  <c:x val="-3.3230693228893013E-3"/>
                  <c:y val="-1.7989413867359236E-2"/>
                </c:manualLayout>
              </c:layout>
              <c:dLblPos val="bestFit"/>
              <c:showLegendKey val="0"/>
              <c:showVal val="0"/>
              <c:showCatName val="0"/>
              <c:showSerName val="0"/>
              <c:showPercent val="1"/>
              <c:showBubbleSize val="0"/>
            </c:dLbl>
            <c:dLbl>
              <c:idx val="8"/>
              <c:layout>
                <c:manualLayout>
                  <c:x val="4.7705627070454129E-2"/>
                  <c:y val="-2.9219088861093884E-2"/>
                </c:manualLayout>
              </c:layout>
              <c:showLegendKey val="0"/>
              <c:showVal val="0"/>
              <c:showCatName val="0"/>
              <c:showSerName val="0"/>
              <c:showPercent val="1"/>
              <c:showBubbleSize val="0"/>
            </c:dLbl>
            <c:dLbl>
              <c:idx val="9"/>
              <c:layout>
                <c:manualLayout>
                  <c:x val="4.6585217935675716E-2"/>
                  <c:y val="-2.248662511430403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Reliability'!$LA$24:$LA$33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Reliability'!$LB$24:$LB$33</c:f>
              <c:numCache>
                <c:formatCode>_-* #,##0_-;\-* #,##0_-;_-* "-"??_-;_-@_-</c:formatCode>
                <c:ptCount val="10"/>
                <c:pt idx="0">
                  <c:v>39632.679999999993</c:v>
                </c:pt>
                <c:pt idx="1">
                  <c:v>33980.080000000002</c:v>
                </c:pt>
                <c:pt idx="2">
                  <c:v>214105.2</c:v>
                </c:pt>
                <c:pt idx="3">
                  <c:v>86234.87000000001</c:v>
                </c:pt>
                <c:pt idx="4">
                  <c:v>10128.950000000001</c:v>
                </c:pt>
                <c:pt idx="5">
                  <c:v>361298.12</c:v>
                </c:pt>
                <c:pt idx="6">
                  <c:v>165069.98000000001</c:v>
                </c:pt>
                <c:pt idx="7">
                  <c:v>11920.839999999998</c:v>
                </c:pt>
                <c:pt idx="8">
                  <c:v>13938.24</c:v>
                </c:pt>
                <c:pt idx="9">
                  <c:v>117230.19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9998651336034617E-3"/>
                  <c:y val="-1.3629807622123019E-2"/>
                </c:manualLayout>
              </c:layout>
              <c:dLblPos val="bestFit"/>
              <c:showLegendKey val="0"/>
              <c:showVal val="0"/>
              <c:showCatName val="0"/>
              <c:showSerName val="0"/>
              <c:showPercent val="1"/>
              <c:showBubbleSize val="0"/>
            </c:dLbl>
            <c:dLbl>
              <c:idx val="1"/>
              <c:layout>
                <c:manualLayout>
                  <c:x val="0.25682567006121299"/>
                  <c:y val="-8.9483451414432234E-3"/>
                </c:manualLayout>
              </c:layout>
              <c:dLblPos val="bestFit"/>
              <c:showLegendKey val="0"/>
              <c:showVal val="0"/>
              <c:showCatName val="0"/>
              <c:showSerName val="0"/>
              <c:showPercent val="1"/>
              <c:showBubbleSize val="0"/>
            </c:dLbl>
            <c:dLbl>
              <c:idx val="2"/>
              <c:layout>
                <c:manualLayout>
                  <c:x val="2.9274181749225334E-2"/>
                  <c:y val="-1.9157861390995116E-2"/>
                </c:manualLayout>
              </c:layout>
              <c:dLblPos val="bestFit"/>
              <c:showLegendKey val="0"/>
              <c:showVal val="0"/>
              <c:showCatName val="0"/>
              <c:showSerName val="0"/>
              <c:showPercent val="1"/>
              <c:showBubbleSize val="0"/>
            </c:dLbl>
            <c:dLbl>
              <c:idx val="3"/>
              <c:layout>
                <c:manualLayout>
                  <c:x val="7.0575993944907486E-3"/>
                  <c:y val="4.0842707947083678E-3"/>
                </c:manualLayout>
              </c:layout>
              <c:dLblPos val="bestFit"/>
              <c:showLegendKey val="0"/>
              <c:showVal val="0"/>
              <c:showCatName val="0"/>
              <c:showSerName val="0"/>
              <c:showPercent val="1"/>
              <c:showBubbleSize val="0"/>
            </c:dLbl>
            <c:dLbl>
              <c:idx val="4"/>
              <c:layout>
                <c:manualLayout>
                  <c:x val="2.5820784628173346E-3"/>
                  <c:y val="3.231541037596751E-2"/>
                </c:manualLayout>
              </c:layout>
              <c:showLegendKey val="0"/>
              <c:showVal val="0"/>
              <c:showCatName val="0"/>
              <c:showSerName val="0"/>
              <c:showPercent val="1"/>
              <c:showBubbleSize val="0"/>
            </c:dLbl>
            <c:dLbl>
              <c:idx val="5"/>
              <c:layout>
                <c:manualLayout>
                  <c:x val="0"/>
                  <c:y val="-0.14354728279752293"/>
                </c:manualLayout>
              </c:layout>
              <c:dLblPos val="bestFit"/>
              <c:showLegendKey val="0"/>
              <c:showVal val="0"/>
              <c:showCatName val="0"/>
              <c:showSerName val="0"/>
              <c:showPercent val="1"/>
              <c:showBubbleSize val="0"/>
            </c:dLbl>
            <c:dLbl>
              <c:idx val="6"/>
              <c:layout>
                <c:manualLayout>
                  <c:x val="-6.7606889792902435E-3"/>
                  <c:y val="1.1046253609457435E-2"/>
                </c:manualLayout>
              </c:layout>
              <c:showLegendKey val="0"/>
              <c:showVal val="0"/>
              <c:showCatName val="0"/>
              <c:showSerName val="0"/>
              <c:showPercent val="1"/>
              <c:showBubbleSize val="0"/>
            </c:dLbl>
            <c:dLbl>
              <c:idx val="7"/>
              <c:delete val="1"/>
            </c:dLbl>
            <c:dLbl>
              <c:idx val="8"/>
              <c:layout>
                <c:manualLayout>
                  <c:x val="-1.0446015433619987E-3"/>
                  <c:y val="-3.8090907232929136E-3"/>
                </c:manualLayout>
              </c:layout>
              <c:dLblPos val="bestFit"/>
              <c:showLegendKey val="0"/>
              <c:showVal val="0"/>
              <c:showCatName val="0"/>
              <c:showSerName val="0"/>
              <c:showPercent val="1"/>
              <c:showBubbleSize val="0"/>
            </c:dLbl>
            <c:dLbl>
              <c:idx val="9"/>
              <c:layout>
                <c:manualLayout>
                  <c:x val="0"/>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Reliability'!$LF$7:$LF$16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Reliability'!$LG$7:$LG$16</c:f>
              <c:numCache>
                <c:formatCode>_-* #,##0_-;\-* #,##0_-;_-* "-"??_-;_-@_-</c:formatCode>
                <c:ptCount val="10"/>
                <c:pt idx="0">
                  <c:v>67677</c:v>
                </c:pt>
                <c:pt idx="1">
                  <c:v>4038</c:v>
                </c:pt>
                <c:pt idx="2">
                  <c:v>109417</c:v>
                </c:pt>
                <c:pt idx="3">
                  <c:v>20790</c:v>
                </c:pt>
                <c:pt idx="4">
                  <c:v>16103</c:v>
                </c:pt>
                <c:pt idx="5">
                  <c:v>56009</c:v>
                </c:pt>
                <c:pt idx="6">
                  <c:v>11672</c:v>
                </c:pt>
                <c:pt idx="7">
                  <c:v>19</c:v>
                </c:pt>
                <c:pt idx="8">
                  <c:v>10983</c:v>
                </c:pt>
                <c:pt idx="9">
                  <c:v>15851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259927348243895E-3"/>
                  <c:y val="-8.9947201171594448E-3"/>
                </c:manualLayout>
              </c:layout>
              <c:dLblPos val="bestFit"/>
              <c:showLegendKey val="0"/>
              <c:showVal val="0"/>
              <c:showCatName val="0"/>
              <c:showSerName val="0"/>
              <c:showPercent val="1"/>
              <c:showBubbleSize val="0"/>
            </c:dLbl>
            <c:dLbl>
              <c:idx val="1"/>
              <c:layout>
                <c:manualLayout>
                  <c:x val="0.13713661084591908"/>
                  <c:y val="-4.4973929348349475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1.6259840750055772E-2"/>
                  <c:y val="-5.9841007907561754E-4"/>
                </c:manualLayout>
              </c:layout>
              <c:showLegendKey val="0"/>
              <c:showVal val="0"/>
              <c:showCatName val="0"/>
              <c:showSerName val="0"/>
              <c:showPercent val="1"/>
              <c:showBubbleSize val="0"/>
            </c:dLbl>
            <c:dLbl>
              <c:idx val="5"/>
              <c:layout>
                <c:manualLayout>
                  <c:x val="0"/>
                  <c:y val="0.10229168637425856"/>
                </c:manualLayout>
              </c:layout>
              <c:dLblPos val="bestFit"/>
              <c:showLegendKey val="0"/>
              <c:showVal val="0"/>
              <c:showCatName val="0"/>
              <c:showSerName val="0"/>
              <c:showPercent val="1"/>
              <c:showBubbleSize val="0"/>
            </c:dLbl>
            <c:dLbl>
              <c:idx val="6"/>
              <c:layout>
                <c:manualLayout>
                  <c:x val="-2.1764598908120561E-2"/>
                  <c:y val="-1.7289776927577664E-2"/>
                </c:manualLayout>
              </c:layout>
              <c:showLegendKey val="0"/>
              <c:showVal val="0"/>
              <c:showCatName val="0"/>
              <c:showSerName val="0"/>
              <c:showPercent val="1"/>
              <c:showBubbleSize val="0"/>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Reliability'!$LF$24:$LF$33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Reliability'!$LG$24:$LG$33</c:f>
              <c:numCache>
                <c:formatCode>_-* #,##0_-;\-* #,##0_-;_-* "-"??_-;_-@_-</c:formatCode>
                <c:ptCount val="10"/>
                <c:pt idx="0">
                  <c:v>49888.69</c:v>
                </c:pt>
                <c:pt idx="1">
                  <c:v>11286.699999999997</c:v>
                </c:pt>
                <c:pt idx="2">
                  <c:v>65862.25</c:v>
                </c:pt>
                <c:pt idx="3">
                  <c:v>50145.45</c:v>
                </c:pt>
                <c:pt idx="4">
                  <c:v>3370.27</c:v>
                </c:pt>
                <c:pt idx="5">
                  <c:v>65675.649999999994</c:v>
                </c:pt>
                <c:pt idx="6">
                  <c:v>37784.47</c:v>
                </c:pt>
                <c:pt idx="7">
                  <c:v>38.630000000000003</c:v>
                </c:pt>
                <c:pt idx="8">
                  <c:v>1265.8499999999999</c:v>
                </c:pt>
                <c:pt idx="9">
                  <c:v>12289.1</c:v>
                </c:pt>
              </c:numCache>
            </c:numRef>
          </c:val>
        </c:ser>
        <c:ser>
          <c:idx val="1"/>
          <c:order val="1"/>
          <c:dLbls>
            <c:dLblPos val="outEnd"/>
            <c:showLegendKey val="0"/>
            <c:showVal val="0"/>
            <c:showCatName val="0"/>
            <c:showSerName val="0"/>
            <c:showPercent val="1"/>
            <c:showBubbleSize val="0"/>
            <c:showLeaderLines val="1"/>
          </c:dLbls>
          <c:cat>
            <c:strRef>
              <c:f>'System Reliability'!$LF$24:$LF$33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Reliability'!$LH$24:$LH$33</c:f>
              <c:numCache>
                <c:formatCode>General</c:formatCode>
                <c:ptCount val="10"/>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1.3071005931669327E-2"/>
                  <c:y val="-1.8402393555676886E-2"/>
                </c:manualLayout>
              </c:layout>
              <c:dLblPos val="bestFit"/>
              <c:showLegendKey val="0"/>
              <c:showVal val="0"/>
              <c:showCatName val="0"/>
              <c:showSerName val="0"/>
              <c:showPercent val="1"/>
              <c:showBubbleSize val="0"/>
            </c:dLbl>
            <c:dLbl>
              <c:idx val="2"/>
              <c:layout>
                <c:manualLayout>
                  <c:x val="3.323026271156655E-3"/>
                  <c:y val="-5.5072510313780403E-4"/>
                </c:manualLayout>
              </c:layout>
              <c:dLblPos val="bestFit"/>
              <c:showLegendKey val="0"/>
              <c:showVal val="0"/>
              <c:showCatName val="0"/>
              <c:showSerName val="0"/>
              <c:showPercent val="1"/>
              <c:showBubbleSize val="0"/>
            </c:dLbl>
            <c:dLbl>
              <c:idx val="3"/>
              <c:layout>
                <c:manualLayout>
                  <c:x val="9.5292917552493778E-2"/>
                  <c:y val="-4.6349958978461503E-2"/>
                </c:manualLayout>
              </c:layout>
              <c:dLblPos val="bestFit"/>
              <c:showLegendKey val="0"/>
              <c:showVal val="0"/>
              <c:showCatName val="0"/>
              <c:showSerName val="0"/>
              <c:showPercent val="1"/>
              <c:showBubbleSize val="0"/>
            </c:dLbl>
            <c:dLbl>
              <c:idx val="4"/>
              <c:delete val="1"/>
            </c:dLbl>
            <c:dLbl>
              <c:idx val="5"/>
              <c:layout>
                <c:manualLayout>
                  <c:x val="0"/>
                  <c:y val="-6.4752352534138385E-2"/>
                </c:manualLayout>
              </c:layout>
              <c:dLblPos val="bestFit"/>
              <c:showLegendKey val="0"/>
              <c:showVal val="0"/>
              <c:showCatName val="0"/>
              <c:showSerName val="0"/>
              <c:showPercent val="1"/>
              <c:showBubbleSize val="0"/>
            </c:dLbl>
            <c:dLbl>
              <c:idx val="6"/>
              <c:layout>
                <c:manualLayout>
                  <c:x val="4.2768995114566958E-4"/>
                  <c:y val="-5.4539668265679428E-3"/>
                </c:manualLayout>
              </c:layout>
              <c:showLegendKey val="0"/>
              <c:showVal val="0"/>
              <c:showCatName val="0"/>
              <c:showSerName val="0"/>
              <c:showPercent val="1"/>
              <c:showBubbleSize val="0"/>
            </c:dLbl>
            <c:dLbl>
              <c:idx val="7"/>
              <c:delete val="1"/>
            </c:dLbl>
            <c:dLbl>
              <c:idx val="8"/>
              <c:delete val="1"/>
            </c:dLbl>
            <c:dLbl>
              <c:idx val="9"/>
              <c:layout>
                <c:manualLayout>
                  <c:x val="3.1141876996942212E-2"/>
                  <c:y val="-1.785166845253910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Reliability'!$LK$7:$LK$16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Reliability'!$LL$7:$LL$16</c:f>
              <c:numCache>
                <c:formatCode>_-* #,##0_-;\-* #,##0_-;_-* "-"??_-;_-@_-</c:formatCode>
                <c:ptCount val="10"/>
                <c:pt idx="0">
                  <c:v>39</c:v>
                </c:pt>
                <c:pt idx="1">
                  <c:v>370</c:v>
                </c:pt>
                <c:pt idx="2">
                  <c:v>1104</c:v>
                </c:pt>
                <c:pt idx="3">
                  <c:v>13719</c:v>
                </c:pt>
                <c:pt idx="4">
                  <c:v>1</c:v>
                </c:pt>
                <c:pt idx="5">
                  <c:v>2671</c:v>
                </c:pt>
                <c:pt idx="6">
                  <c:v>422</c:v>
                </c:pt>
                <c:pt idx="7">
                  <c:v>0</c:v>
                </c:pt>
                <c:pt idx="8">
                  <c:v>0</c:v>
                </c:pt>
                <c:pt idx="9">
                  <c:v>1728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7.7664653479185206E-2"/>
                  <c:y val="4.7383526567650505E-2"/>
                </c:manualLayout>
              </c:layout>
              <c:dLblPos val="bestFit"/>
              <c:showLegendKey val="0"/>
              <c:showVal val="0"/>
              <c:showCatName val="0"/>
              <c:showSerName val="0"/>
              <c:showPercent val="1"/>
              <c:showBubbleSize val="0"/>
            </c:dLbl>
            <c:dLbl>
              <c:idx val="1"/>
              <c:layout>
                <c:manualLayout>
                  <c:x val="0"/>
                  <c:y val="-6.4235203779236971E-2"/>
                </c:manualLayout>
              </c:layout>
              <c:dLblPos val="bestFit"/>
              <c:showLegendKey val="0"/>
              <c:showVal val="0"/>
              <c:showCatName val="0"/>
              <c:showSerName val="0"/>
              <c:showPercent val="1"/>
              <c:showBubbleSize val="0"/>
            </c:dLbl>
            <c:dLbl>
              <c:idx val="2"/>
              <c:layout>
                <c:manualLayout>
                  <c:x val="3.323026271156655E-3"/>
                  <c:y val="-9.0452546561153487E-3"/>
                </c:manualLayout>
              </c:layout>
              <c:dLblPos val="bestFit"/>
              <c:showLegendKey val="0"/>
              <c:showVal val="0"/>
              <c:showCatName val="0"/>
              <c:showSerName val="0"/>
              <c:showPercent val="1"/>
              <c:showBubbleSize val="0"/>
            </c:dLbl>
            <c:dLbl>
              <c:idx val="3"/>
              <c:layout>
                <c:manualLayout>
                  <c:x val="0.22505073837308623"/>
                  <c:y val="-4.2808791051891833E-3"/>
                </c:manualLayout>
              </c:layout>
              <c:dLblPos val="bestFit"/>
              <c:showLegendKey val="0"/>
              <c:showVal val="0"/>
              <c:showCatName val="0"/>
              <c:showSerName val="0"/>
              <c:showPercent val="1"/>
              <c:showBubbleSize val="0"/>
            </c:dLbl>
            <c:dLbl>
              <c:idx val="4"/>
              <c:delete val="1"/>
            </c:dLbl>
            <c:dLbl>
              <c:idx val="5"/>
              <c:layout>
                <c:manualLayout>
                  <c:x val="-4.3676278145186537E-3"/>
                  <c:y val="7.2100915169028654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2.0761251331294802E-2"/>
                  <c:y val="-2.2615860299033876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Reliability'!$AG$7:$AG$16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Reliability'!$AH$7:$AH$16</c:f>
              <c:numCache>
                <c:formatCode>_-* #,##0_-;\-* #,##0_-;_-* "-"??_-;_-@_-</c:formatCode>
                <c:ptCount val="10"/>
                <c:pt idx="0">
                  <c:v>14644</c:v>
                </c:pt>
                <c:pt idx="1">
                  <c:v>7100</c:v>
                </c:pt>
                <c:pt idx="2">
                  <c:v>6389</c:v>
                </c:pt>
                <c:pt idx="3">
                  <c:v>18881</c:v>
                </c:pt>
                <c:pt idx="4">
                  <c:v>279</c:v>
                </c:pt>
                <c:pt idx="5">
                  <c:v>8777</c:v>
                </c:pt>
                <c:pt idx="6">
                  <c:v>19</c:v>
                </c:pt>
                <c:pt idx="7">
                  <c:v>0</c:v>
                </c:pt>
                <c:pt idx="8">
                  <c:v>0</c:v>
                </c:pt>
                <c:pt idx="9">
                  <c:v>20436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3.8790039648381458E-2"/>
                  <c:y val="-2.2295330089025761E-2"/>
                </c:manualLayout>
              </c:layout>
              <c:dLblPos val="bestFit"/>
              <c:showLegendKey val="0"/>
              <c:showVal val="0"/>
              <c:showCatName val="0"/>
              <c:showSerName val="0"/>
              <c:showPercent val="1"/>
              <c:showBubbleSize val="0"/>
            </c:dLbl>
            <c:dLbl>
              <c:idx val="2"/>
              <c:layout>
                <c:manualLayout>
                  <c:x val="-7.0293548008451365E-3"/>
                  <c:y val="-1.3157313881502191E-2"/>
                </c:manualLayout>
              </c:layout>
              <c:dLblPos val="bestFit"/>
              <c:showLegendKey val="0"/>
              <c:showVal val="0"/>
              <c:showCatName val="0"/>
              <c:showSerName val="0"/>
              <c:showPercent val="1"/>
              <c:showBubbleSize val="0"/>
            </c:dLbl>
            <c:dLbl>
              <c:idx val="3"/>
              <c:layout>
                <c:manualLayout>
                  <c:x val="2.7733896105589899E-2"/>
                  <c:y val="1.9129502527827119E-4"/>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5.2436288702819731E-2"/>
                  <c:y val="-5.192293543267361E-4"/>
                </c:manualLayout>
              </c:layout>
              <c:showLegendKey val="0"/>
              <c:showVal val="0"/>
              <c:showCatName val="0"/>
              <c:showSerName val="0"/>
              <c:showPercent val="1"/>
              <c:showBubbleSize val="0"/>
            </c:dLbl>
            <c:dLbl>
              <c:idx val="7"/>
              <c:delete val="1"/>
            </c:dLbl>
            <c:dLbl>
              <c:idx val="8"/>
              <c:delete val="1"/>
            </c:dLbl>
            <c:dLbl>
              <c:idx val="9"/>
              <c:layout>
                <c:manualLayout>
                  <c:x val="-5.176135326186191E-2"/>
                  <c:y val="-1.8037088812043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Reliability'!$LK$24:$LK$33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Reliability'!$LL$24:$LL$33</c:f>
              <c:numCache>
                <c:formatCode>_-* #,##0_-;\-* #,##0_-;_-* "-"??_-;_-@_-</c:formatCode>
                <c:ptCount val="10"/>
                <c:pt idx="0">
                  <c:v>5.5030000000000001</c:v>
                </c:pt>
                <c:pt idx="1">
                  <c:v>244.83</c:v>
                </c:pt>
                <c:pt idx="2">
                  <c:v>1756.4</c:v>
                </c:pt>
                <c:pt idx="3">
                  <c:v>15180.3</c:v>
                </c:pt>
                <c:pt idx="4">
                  <c:v>1.25</c:v>
                </c:pt>
                <c:pt idx="5">
                  <c:v>3222.1699999999996</c:v>
                </c:pt>
                <c:pt idx="6">
                  <c:v>900.7</c:v>
                </c:pt>
                <c:pt idx="7">
                  <c:v>0</c:v>
                </c:pt>
                <c:pt idx="8">
                  <c:v>0</c:v>
                </c:pt>
                <c:pt idx="9">
                  <c:v>327.72999999999996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3803518459940181E-3"/>
                  <c:y val="-8.9948117242768678E-3"/>
                </c:manualLayout>
              </c:layout>
              <c:dLblPos val="bestFit"/>
              <c:showLegendKey val="0"/>
              <c:showVal val="0"/>
              <c:showCatName val="0"/>
              <c:showSerName val="0"/>
              <c:showPercent val="1"/>
              <c:showBubbleSize val="0"/>
            </c:dLbl>
            <c:dLbl>
              <c:idx val="1"/>
              <c:layout>
                <c:manualLayout>
                  <c:x val="3.883253108261752E-2"/>
                  <c:y val="-4.3134658674522557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0.15757667154637811"/>
                  <c:y val="-6.9524938467692254E-2"/>
                </c:manualLayout>
              </c:layout>
              <c:dLblPos val="bestFit"/>
              <c:showLegendKey val="0"/>
              <c:showVal val="0"/>
              <c:showCatName val="0"/>
              <c:showSerName val="0"/>
              <c:showPercent val="1"/>
              <c:showBubbleSize val="0"/>
            </c:dLbl>
            <c:dLbl>
              <c:idx val="4"/>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0"/>
                  <c:y val="-0.17793055827248228"/>
                </c:manualLayout>
              </c:layout>
              <c:showLegendKey val="0"/>
              <c:showVal val="0"/>
              <c:showCatName val="0"/>
              <c:showSerName val="0"/>
              <c:showPercent val="1"/>
              <c:showBubbleSize val="0"/>
            </c:dLbl>
            <c:dLbl>
              <c:idx val="7"/>
              <c:delete val="1"/>
            </c:dLbl>
            <c:dLbl>
              <c:idx val="8"/>
              <c:layout>
                <c:manualLayout>
                  <c:x val="1.5570938498471106E-2"/>
                  <c:y val="-6.8699033293139034E-2"/>
                </c:manualLayout>
              </c:layout>
              <c:dLblPos val="bestFit"/>
              <c:showLegendKey val="0"/>
              <c:showVal val="0"/>
              <c:showCatName val="0"/>
              <c:showSerName val="0"/>
              <c:showPercent val="1"/>
              <c:showBubbleSize val="0"/>
            </c:dLbl>
            <c:dLbl>
              <c:idx val="9"/>
              <c:layout>
                <c:manualLayout>
                  <c:x val="4.6712815495413319E-2"/>
                  <c:y val="-2.24866643503852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Reliability'!$LP$7:$LP$16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Reliability'!$LQ$7:$LQ$16</c:f>
              <c:numCache>
                <c:formatCode>_-* #,##0_-;\-* #,##0_-;_-* "-"??_-;_-@_-</c:formatCode>
                <c:ptCount val="10"/>
                <c:pt idx="0">
                  <c:v>2141</c:v>
                </c:pt>
                <c:pt idx="1">
                  <c:v>5752</c:v>
                </c:pt>
                <c:pt idx="2">
                  <c:v>27184</c:v>
                </c:pt>
                <c:pt idx="3">
                  <c:v>7670</c:v>
                </c:pt>
                <c:pt idx="4">
                  <c:v>680</c:v>
                </c:pt>
                <c:pt idx="5">
                  <c:v>22341</c:v>
                </c:pt>
                <c:pt idx="6">
                  <c:v>11308</c:v>
                </c:pt>
                <c:pt idx="7">
                  <c:v>52</c:v>
                </c:pt>
                <c:pt idx="8">
                  <c:v>1478</c:v>
                </c:pt>
                <c:pt idx="9">
                  <c:v>14414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9.5031202151923729E-3"/>
                  <c:y val="-4.4975352371742989E-3"/>
                </c:manualLayout>
              </c:layout>
              <c:dLblPos val="bestFit"/>
              <c:showLegendKey val="0"/>
              <c:showVal val="0"/>
              <c:showCatName val="0"/>
              <c:showSerName val="0"/>
              <c:showPercent val="1"/>
              <c:showBubbleSize val="0"/>
            </c:dLbl>
            <c:dLbl>
              <c:idx val="2"/>
              <c:layout>
                <c:manualLayout>
                  <c:x val="-4.1237232437371982E-7"/>
                  <c:y val="-0.10659757622896543"/>
                </c:manualLayout>
              </c:layout>
              <c:dLblPos val="bestFit"/>
              <c:showLegendKey val="0"/>
              <c:showVal val="0"/>
              <c:showCatName val="0"/>
              <c:showSerName val="0"/>
              <c:showPercent val="1"/>
              <c:showBubbleSize val="0"/>
            </c:dLbl>
            <c:dLbl>
              <c:idx val="3"/>
              <c:layout>
                <c:manualLayout>
                  <c:x val="2.2862746407927775E-2"/>
                  <c:y val="4.6408313275384258E-3"/>
                </c:manualLayout>
              </c:layout>
              <c:dLblPos val="bestFit"/>
              <c:showLegendKey val="0"/>
              <c:showVal val="0"/>
              <c:showCatName val="0"/>
              <c:showSerName val="0"/>
              <c:showPercent val="1"/>
              <c:showBubbleSize val="0"/>
            </c:dLbl>
            <c:dLbl>
              <c:idx val="4"/>
              <c:delete val="1"/>
            </c:dLbl>
            <c:dLbl>
              <c:idx val="5"/>
              <c:layout>
                <c:manualLayout>
                  <c:x val="-5.1361385373071167E-2"/>
                  <c:y val="-2.2295330089025761E-2"/>
                </c:manualLayout>
              </c:layout>
              <c:dLblPos val="bestFit"/>
              <c:showLegendKey val="0"/>
              <c:showVal val="0"/>
              <c:showCatName val="0"/>
              <c:showSerName val="0"/>
              <c:showPercent val="1"/>
              <c:showBubbleSize val="0"/>
            </c:dLbl>
            <c:dLbl>
              <c:idx val="6"/>
              <c:layout>
                <c:manualLayout>
                  <c:x val="6.4165133672550807E-4"/>
                  <c:y val="-3.22416203319284E-2"/>
                </c:manualLayout>
              </c:layout>
              <c:showLegendKey val="0"/>
              <c:showVal val="0"/>
              <c:showCatName val="0"/>
              <c:showSerName val="0"/>
              <c:showPercent val="1"/>
              <c:showBubbleSize val="0"/>
            </c:dLbl>
            <c:dLbl>
              <c:idx val="7"/>
              <c:delete val="1"/>
            </c:dLbl>
            <c:dLbl>
              <c:idx val="8"/>
              <c:layout>
                <c:manualLayout>
                  <c:x val="1.1503538360729289E-2"/>
                  <c:y val="-3.0139827554191499E-2"/>
                </c:manualLayout>
              </c:layout>
              <c:showLegendKey val="0"/>
              <c:showVal val="0"/>
              <c:showCatName val="0"/>
              <c:showSerName val="0"/>
              <c:showPercent val="1"/>
              <c:showBubbleSize val="0"/>
            </c:dLbl>
            <c:dLbl>
              <c:idx val="9"/>
              <c:layout>
                <c:manualLayout>
                  <c:x val="1.5711385558638727E-2"/>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Reliability'!$LP$24:$LP$33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Reliability'!$LQ$24:$LQ$33</c:f>
              <c:numCache>
                <c:formatCode>_-* #,##0_-;\-* #,##0_-;_-* "-"??_-;_-@_-</c:formatCode>
                <c:ptCount val="10"/>
                <c:pt idx="0">
                  <c:v>517.31000000000006</c:v>
                </c:pt>
                <c:pt idx="1">
                  <c:v>7940.4399999999987</c:v>
                </c:pt>
                <c:pt idx="2">
                  <c:v>8389.18</c:v>
                </c:pt>
                <c:pt idx="3">
                  <c:v>3157.6799999999994</c:v>
                </c:pt>
                <c:pt idx="4">
                  <c:v>229.93</c:v>
                </c:pt>
                <c:pt idx="5">
                  <c:v>20786.849999999999</c:v>
                </c:pt>
                <c:pt idx="6">
                  <c:v>2585.84</c:v>
                </c:pt>
                <c:pt idx="7">
                  <c:v>29.200000000000003</c:v>
                </c:pt>
                <c:pt idx="8">
                  <c:v>249.20000000000002</c:v>
                </c:pt>
                <c:pt idx="9">
                  <c:v>8608.5399999999991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layout>
                <c:manualLayout>
                  <c:x val="3.3009163558609257E-2"/>
                  <c:y val="-5.1860859612908499E-3"/>
                </c:manualLayout>
              </c:layout>
              <c:dLblPos val="bestFit"/>
              <c:showLegendKey val="0"/>
              <c:showVal val="0"/>
              <c:showCatName val="0"/>
              <c:showSerName val="0"/>
              <c:showPercent val="1"/>
              <c:showBubbleSize val="0"/>
            </c:dLbl>
            <c:dLbl>
              <c:idx val="4"/>
              <c:delete val="1"/>
            </c:dLbl>
            <c:dLbl>
              <c:idx val="5"/>
              <c:layout>
                <c:manualLayout>
                  <c:x val="8.2227633225521958E-4"/>
                  <c:y val="-1.8402393555676886E-2"/>
                </c:manualLayout>
              </c:layout>
              <c:dLblPos val="bestFit"/>
              <c:showLegendKey val="0"/>
              <c:showVal val="0"/>
              <c:showCatName val="0"/>
              <c:showSerName val="0"/>
              <c:showPercent val="1"/>
              <c:showBubbleSize val="0"/>
            </c:dLbl>
            <c:dLbl>
              <c:idx val="6"/>
              <c:layout>
                <c:manualLayout>
                  <c:x val="-0.19482431812776016"/>
                  <c:y val="-1.346411564278269E-2"/>
                </c:manualLayout>
              </c:layout>
              <c:showLegendKey val="0"/>
              <c:showVal val="0"/>
              <c:showCatName val="0"/>
              <c:showSerName val="0"/>
              <c:showPercent val="1"/>
              <c:showBubbleSize val="0"/>
            </c:dLbl>
            <c:dLbl>
              <c:idx val="7"/>
              <c:delete val="1"/>
            </c:dLbl>
            <c:dLbl>
              <c:idx val="8"/>
              <c:layout>
                <c:manualLayout>
                  <c:x val="0"/>
                  <c:y val="-6.8699033293139075E-2"/>
                </c:manualLayout>
              </c:layout>
              <c:dLblPos val="bestFit"/>
              <c:showLegendKey val="0"/>
              <c:showVal val="0"/>
              <c:showCatName val="0"/>
              <c:showSerName val="0"/>
              <c:showPercent val="1"/>
              <c:showBubbleSize val="0"/>
            </c:dLbl>
            <c:dLbl>
              <c:idx val="9"/>
              <c:layout>
                <c:manualLayout>
                  <c:x val="1.5570938498471106E-2"/>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Reliability'!$LU$7:$LU$16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Reliability'!$LV$7:$LV$16</c:f>
              <c:numCache>
                <c:formatCode>_-* #,##0_-;\-* #,##0_-;_-* "-"??_-;_-@_-</c:formatCode>
                <c:ptCount val="10"/>
                <c:pt idx="0">
                  <c:v>40</c:v>
                </c:pt>
                <c:pt idx="1">
                  <c:v>1458</c:v>
                </c:pt>
                <c:pt idx="2">
                  <c:v>0</c:v>
                </c:pt>
                <c:pt idx="3">
                  <c:v>573</c:v>
                </c:pt>
                <c:pt idx="4">
                  <c:v>0</c:v>
                </c:pt>
                <c:pt idx="5">
                  <c:v>8480</c:v>
                </c:pt>
                <c:pt idx="6">
                  <c:v>20018</c:v>
                </c:pt>
                <c:pt idx="7">
                  <c:v>0</c:v>
                </c:pt>
                <c:pt idx="8">
                  <c:v>1946</c:v>
                </c:pt>
                <c:pt idx="9">
                  <c:v>6909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layout>
                <c:manualLayout>
                  <c:x val="2.2556945639982263E-2"/>
                  <c:y val="4.6408313275384258E-3"/>
                </c:manualLayout>
              </c:layout>
              <c:dLblPos val="bestFit"/>
              <c:showLegendKey val="0"/>
              <c:showVal val="0"/>
              <c:showCatName val="0"/>
              <c:showSerName val="0"/>
              <c:showPercent val="1"/>
              <c:showBubbleSize val="0"/>
            </c:dLbl>
            <c:dLbl>
              <c:idx val="4"/>
              <c:delete val="1"/>
            </c:dLbl>
            <c:dLbl>
              <c:idx val="5"/>
              <c:layout>
                <c:manualLayout>
                  <c:x val="-4.4099042700263451E-3"/>
                  <c:y val="-4.0093475298066381E-2"/>
                </c:manualLayout>
              </c:layout>
              <c:dLblPos val="bestFit"/>
              <c:showLegendKey val="0"/>
              <c:showVal val="0"/>
              <c:showCatName val="0"/>
              <c:showSerName val="0"/>
              <c:showPercent val="1"/>
              <c:showBubbleSize val="0"/>
            </c:dLbl>
            <c:dLbl>
              <c:idx val="6"/>
              <c:layout>
                <c:manualLayout>
                  <c:x val="-9.0266501682447764E-3"/>
                  <c:y val="8.0943021410327821E-3"/>
                </c:manualLayout>
              </c:layout>
              <c:showLegendKey val="0"/>
              <c:showVal val="0"/>
              <c:showCatName val="0"/>
              <c:showSerName val="0"/>
              <c:showPercent val="1"/>
              <c:showBubbleSize val="0"/>
            </c:dLbl>
            <c:dLbl>
              <c:idx val="7"/>
              <c:delete val="1"/>
            </c:dLbl>
            <c:dLbl>
              <c:idx val="8"/>
              <c:layout>
                <c:manualLayout>
                  <c:x val="-3.3480221457078019E-2"/>
                  <c:y val="3.5648843996454386E-3"/>
                </c:manualLayout>
              </c:layout>
              <c:showLegendKey val="0"/>
              <c:showVal val="0"/>
              <c:showCatName val="0"/>
              <c:showSerName val="0"/>
              <c:showPercent val="1"/>
              <c:showBubbleSize val="0"/>
            </c:dLbl>
            <c:dLbl>
              <c:idx val="9"/>
              <c:layout>
                <c:manualLayout>
                  <c:x val="4.7447359040766272E-17"/>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Reliability'!$LU$24:$LU$33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Reliability'!$LV$24:$LV$33</c:f>
              <c:numCache>
                <c:formatCode>_-* #,##0_-;\-* #,##0_-;_-* "-"??_-;_-@_-</c:formatCode>
                <c:ptCount val="10"/>
                <c:pt idx="0">
                  <c:v>101.3</c:v>
                </c:pt>
                <c:pt idx="1">
                  <c:v>4157.9799999999996</c:v>
                </c:pt>
                <c:pt idx="2">
                  <c:v>0</c:v>
                </c:pt>
                <c:pt idx="3">
                  <c:v>329.50000000000006</c:v>
                </c:pt>
                <c:pt idx="4">
                  <c:v>0</c:v>
                </c:pt>
                <c:pt idx="5">
                  <c:v>4858.6900000000005</c:v>
                </c:pt>
                <c:pt idx="6">
                  <c:v>22567.31</c:v>
                </c:pt>
                <c:pt idx="7">
                  <c:v>0</c:v>
                </c:pt>
                <c:pt idx="8">
                  <c:v>421.63</c:v>
                </c:pt>
                <c:pt idx="9">
                  <c:v>1786.35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5.4403060895038796E-2"/>
                  <c:y val="-8.9488267256053224E-3"/>
                </c:manualLayout>
              </c:layout>
              <c:dLblPos val="bestFit"/>
              <c:showLegendKey val="0"/>
              <c:showVal val="0"/>
              <c:showCatName val="0"/>
              <c:showSerName val="0"/>
              <c:showPercent val="1"/>
              <c:showBubbleSize val="0"/>
            </c:dLbl>
            <c:dLbl>
              <c:idx val="2"/>
              <c:layout>
                <c:manualLayout>
                  <c:x val="0.12789053425892549"/>
                  <c:y val="-2.3174979489230751E-2"/>
                </c:manualLayout>
              </c:layout>
              <c:dLblPos val="bestFit"/>
              <c:showLegendKey val="0"/>
              <c:showVal val="0"/>
              <c:showCatName val="0"/>
              <c:showSerName val="0"/>
              <c:showPercent val="1"/>
              <c:showBubbleSize val="0"/>
            </c:dLbl>
            <c:dLbl>
              <c:idx val="3"/>
              <c:delete val="1"/>
            </c:dLbl>
            <c:dLbl>
              <c:idx val="4"/>
              <c:delete val="1"/>
            </c:dLbl>
            <c:dLbl>
              <c:idx val="5"/>
              <c:layout>
                <c:manualLayout>
                  <c:x val="-1.993856631298976E-2"/>
                  <c:y val="4.7725859335538664E-3"/>
                </c:manualLayout>
              </c:layout>
              <c:dLblPos val="bestFit"/>
              <c:showLegendKey val="0"/>
              <c:showVal val="0"/>
              <c:showCatName val="0"/>
              <c:showSerName val="0"/>
              <c:showPercent val="1"/>
              <c:showBubbleSize val="0"/>
            </c:dLbl>
            <c:dLbl>
              <c:idx val="6"/>
              <c:delete val="1"/>
            </c:dLbl>
            <c:dLbl>
              <c:idx val="7"/>
              <c:delete val="1"/>
            </c:dLbl>
            <c:dLbl>
              <c:idx val="8"/>
              <c:layout>
                <c:manualLayout>
                  <c:x val="-1.6615540041833105E-2"/>
                  <c:y val="-8.4440866211390846E-3"/>
                </c:manualLayout>
              </c:layout>
              <c:dLblPos val="bestFi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Reliability'!$LZ$7:$LZ$16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Reliability'!$MA$7:$MA$16</c:f>
              <c:numCache>
                <c:formatCode>_-* #,##0_-;\-* #,##0_-;_-* "-"??_-;_-@_-</c:formatCode>
                <c:ptCount val="10"/>
                <c:pt idx="0">
                  <c:v>1</c:v>
                </c:pt>
                <c:pt idx="1">
                  <c:v>71</c:v>
                </c:pt>
                <c:pt idx="2">
                  <c:v>2258</c:v>
                </c:pt>
                <c:pt idx="3">
                  <c:v>4</c:v>
                </c:pt>
                <c:pt idx="4">
                  <c:v>0</c:v>
                </c:pt>
                <c:pt idx="5">
                  <c:v>202</c:v>
                </c:pt>
                <c:pt idx="6">
                  <c:v>10</c:v>
                </c:pt>
                <c:pt idx="7">
                  <c:v>0</c:v>
                </c:pt>
                <c:pt idx="8">
                  <c:v>100</c:v>
                </c:pt>
                <c:pt idx="9">
                  <c:v>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9.0002321656186227E-2"/>
                  <c:y val="-4.4975352371742989E-3"/>
                </c:manualLayout>
              </c:layout>
              <c:dLblPos val="bestFit"/>
              <c:showLegendKey val="0"/>
              <c:showVal val="0"/>
              <c:showCatName val="0"/>
              <c:showSerName val="0"/>
              <c:showPercent val="1"/>
              <c:showBubbleSize val="0"/>
            </c:dLbl>
            <c:dLbl>
              <c:idx val="2"/>
              <c:layout>
                <c:manualLayout>
                  <c:x val="3.4745667307080889E-2"/>
                  <c:y val="3.0898713654775638E-2"/>
                </c:manualLayout>
              </c:layout>
              <c:dLblPos val="bestFit"/>
              <c:showLegendKey val="0"/>
              <c:showVal val="0"/>
              <c:showCatName val="0"/>
              <c:showSerName val="0"/>
              <c:showPercent val="1"/>
              <c:showBubbleSize val="0"/>
            </c:dLbl>
            <c:dLbl>
              <c:idx val="3"/>
              <c:delete val="1"/>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4.8006456854487749E-17"/>
                  <c:y val="-2.248662511430403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Reliability'!$LZ$24:$LZ$33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Reliability'!$MA$24:$MA$33</c:f>
              <c:numCache>
                <c:formatCode>_-* #,##0_-;\-* #,##0_-;_-* "-"??_-;_-@_-</c:formatCode>
                <c:ptCount val="10"/>
                <c:pt idx="0">
                  <c:v>0.16</c:v>
                </c:pt>
                <c:pt idx="1">
                  <c:v>89.52000000000001</c:v>
                </c:pt>
                <c:pt idx="2">
                  <c:v>8315.25</c:v>
                </c:pt>
                <c:pt idx="3">
                  <c:v>7.32</c:v>
                </c:pt>
                <c:pt idx="4">
                  <c:v>0</c:v>
                </c:pt>
                <c:pt idx="5">
                  <c:v>287.38</c:v>
                </c:pt>
                <c:pt idx="6">
                  <c:v>5.8</c:v>
                </c:pt>
                <c:pt idx="7">
                  <c:v>0</c:v>
                </c:pt>
                <c:pt idx="8">
                  <c:v>25</c:v>
                </c:pt>
                <c:pt idx="9">
                  <c:v>47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7.5164720912383437E-2"/>
                  <c:y val="-4.4974058621384547E-3"/>
                </c:manualLayout>
              </c:layout>
              <c:dLblPos val="bestFit"/>
              <c:showLegendKey val="0"/>
              <c:showVal val="0"/>
              <c:showCatName val="0"/>
              <c:showSerName val="0"/>
              <c:showPercent val="1"/>
              <c:showBubbleSize val="0"/>
            </c:dLbl>
            <c:dLbl>
              <c:idx val="2"/>
              <c:layout>
                <c:manualLayout>
                  <c:x val="0.17979366258716251"/>
                  <c:y val="0"/>
                </c:manualLayout>
              </c:layout>
              <c:dLblPos val="bestFit"/>
              <c:showLegendKey val="0"/>
              <c:showVal val="0"/>
              <c:showCatName val="0"/>
              <c:showSerName val="0"/>
              <c:showPercent val="1"/>
              <c:showBubbleSize val="0"/>
            </c:dLbl>
            <c:dLbl>
              <c:idx val="3"/>
              <c:delete val="1"/>
            </c:dLbl>
            <c:dLbl>
              <c:idx val="4"/>
              <c:delete val="1"/>
            </c:dLbl>
            <c:dLbl>
              <c:idx val="5"/>
              <c:layout>
                <c:manualLayout>
                  <c:x val="-1.993856631298976E-2"/>
                  <c:y val="-9.132401759984584E-3"/>
                </c:manualLayout>
              </c:layout>
              <c:dLblPos val="bestFit"/>
              <c:showLegendKey val="0"/>
              <c:showVal val="0"/>
              <c:showCatName val="0"/>
              <c:showSerName val="0"/>
              <c:showPercent val="1"/>
              <c:showBubbleSize val="0"/>
            </c:dLbl>
            <c:dLbl>
              <c:idx val="6"/>
              <c:delete val="1"/>
            </c:dLbl>
            <c:dLbl>
              <c:idx val="7"/>
              <c:delete val="1"/>
            </c:dLbl>
            <c:dLbl>
              <c:idx val="8"/>
              <c:layout>
                <c:manualLayout>
                  <c:x val="1.4526336955109107E-2"/>
                  <c:y val="-2.2349074314677534E-2"/>
                </c:manualLayout>
              </c:layout>
              <c:dLblPos val="bestFi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Reliability'!$ME$7:$ME$16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Reliability'!$MF$7:$MF$16</c:f>
              <c:numCache>
                <c:formatCode>_-* #,##0_-;\-* #,##0_-;_-* "-"??_-;_-@_-</c:formatCode>
                <c:ptCount val="10"/>
                <c:pt idx="0">
                  <c:v>0</c:v>
                </c:pt>
                <c:pt idx="1">
                  <c:v>134</c:v>
                </c:pt>
                <c:pt idx="2">
                  <c:v>11457</c:v>
                </c:pt>
                <c:pt idx="3">
                  <c:v>0</c:v>
                </c:pt>
                <c:pt idx="4">
                  <c:v>0</c:v>
                </c:pt>
                <c:pt idx="5">
                  <c:v>267</c:v>
                </c:pt>
                <c:pt idx="6">
                  <c:v>0</c:v>
                </c:pt>
                <c:pt idx="7">
                  <c:v>0</c:v>
                </c:pt>
                <c:pt idx="8">
                  <c:v>317</c:v>
                </c:pt>
                <c:pt idx="9">
                  <c:v>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8.0199122257870986E-2"/>
                  <c:y val="-8.9467211822452999E-3"/>
                </c:manualLayout>
              </c:layout>
              <c:dLblPos val="bestFit"/>
              <c:showLegendKey val="0"/>
              <c:showVal val="0"/>
              <c:showCatName val="0"/>
              <c:showSerName val="0"/>
              <c:showPercent val="1"/>
              <c:showBubbleSize val="0"/>
            </c:dLbl>
            <c:dLbl>
              <c:idx val="2"/>
              <c:layout>
                <c:manualLayout>
                  <c:x val="2.9203592482458199E-2"/>
                  <c:y val="-4.258241276981883E-3"/>
                </c:manualLayout>
              </c:layout>
              <c:dLblPos val="bestFit"/>
              <c:showLegendKey val="0"/>
              <c:showVal val="0"/>
              <c:showCatName val="0"/>
              <c:showSerName val="0"/>
              <c:showPercent val="1"/>
              <c:showBubbleSize val="0"/>
            </c:dLbl>
            <c:dLbl>
              <c:idx val="3"/>
              <c:delete val="1"/>
            </c:dLbl>
            <c:dLbl>
              <c:idx val="4"/>
              <c:delete val="1"/>
            </c:dLbl>
            <c:dLbl>
              <c:idx val="5"/>
              <c:layout>
                <c:manualLayout>
                  <c:x val="-1.4762174922398726E-2"/>
                  <c:y val="8.8514240267953178E-3"/>
                </c:manualLayout>
              </c:layout>
              <c:dLblPos val="bestFit"/>
              <c:showLegendKey val="0"/>
              <c:showVal val="0"/>
              <c:showCatName val="0"/>
              <c:showSerName val="0"/>
              <c:showPercent val="1"/>
              <c:showBubbleSize val="0"/>
            </c:dLbl>
            <c:dLbl>
              <c:idx val="6"/>
              <c:delete val="1"/>
            </c:dLbl>
            <c:dLbl>
              <c:idx val="7"/>
              <c:delete val="1"/>
            </c:dLbl>
            <c:dLbl>
              <c:idx val="8"/>
              <c:layout>
                <c:manualLayout>
                  <c:x val="2.0904861817565276E-2"/>
                  <c:y val="-1.8458918867785709E-2"/>
                </c:manualLayout>
              </c:layou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Reliability'!$ME$24:$ME$33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Reliability'!$MF$24:$MF$33</c:f>
              <c:numCache>
                <c:formatCode>_-* #,##0_-;\-* #,##0_-;_-* "-"??_-;_-@_-</c:formatCode>
                <c:ptCount val="10"/>
                <c:pt idx="0">
                  <c:v>0</c:v>
                </c:pt>
                <c:pt idx="1">
                  <c:v>159.08999999999997</c:v>
                </c:pt>
                <c:pt idx="2">
                  <c:v>6060.95</c:v>
                </c:pt>
                <c:pt idx="3">
                  <c:v>0</c:v>
                </c:pt>
                <c:pt idx="4">
                  <c:v>0</c:v>
                </c:pt>
                <c:pt idx="5">
                  <c:v>357.58000000000004</c:v>
                </c:pt>
                <c:pt idx="6">
                  <c:v>0</c:v>
                </c:pt>
                <c:pt idx="7">
                  <c:v>0</c:v>
                </c:pt>
                <c:pt idx="8">
                  <c:v>402</c:v>
                </c:pt>
                <c:pt idx="9">
                  <c:v>1.5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3.3642218249793819E-2"/>
                  <c:y val="4.956160967933128E-3"/>
                </c:manualLayout>
              </c:layout>
              <c:dLblPos val="bestFit"/>
              <c:showLegendKey val="0"/>
              <c:showVal val="0"/>
              <c:showCatName val="0"/>
              <c:showSerName val="0"/>
              <c:showPercent val="1"/>
              <c:showBubbleSize val="0"/>
            </c:dLbl>
            <c:dLbl>
              <c:idx val="2"/>
              <c:layout>
                <c:manualLayout>
                  <c:x val="0"/>
                  <c:y val="8.751383199563216E-2"/>
                </c:manualLayout>
              </c:layout>
              <c:dLblPos val="bestFit"/>
              <c:showLegendKey val="0"/>
              <c:showVal val="0"/>
              <c:showCatName val="0"/>
              <c:showSerName val="0"/>
              <c:showPercent val="1"/>
              <c:showBubbleSize val="0"/>
            </c:dLbl>
            <c:dLbl>
              <c:idx val="3"/>
              <c:layout>
                <c:manualLayout>
                  <c:x val="0.13681542021508319"/>
                  <c:y val="0"/>
                </c:manualLayout>
              </c:layout>
              <c:dLblPos val="bestFit"/>
              <c:showLegendKey val="0"/>
              <c:showVal val="0"/>
              <c:showCatName val="0"/>
              <c:showSerName val="0"/>
              <c:showPercent val="1"/>
              <c:showBubbleSize val="0"/>
            </c:dLbl>
            <c:dLbl>
              <c:idx val="4"/>
              <c:layout>
                <c:manualLayout>
                  <c:x val="-0.14652089652641379"/>
                  <c:y val="-4.1941238470903901E-3"/>
                </c:manualLayout>
              </c:layout>
              <c:showLegendKey val="0"/>
              <c:showVal val="0"/>
              <c:showCatName val="0"/>
              <c:showSerName val="0"/>
              <c:showPercent val="1"/>
              <c:showBubbleSize val="0"/>
            </c:dLbl>
            <c:dLbl>
              <c:idx val="5"/>
              <c:layout>
                <c:manualLayout>
                  <c:x val="0"/>
                  <c:y val="3.7217557218476915E-2"/>
                </c:manualLayout>
              </c:layout>
              <c:dLblPos val="bestFit"/>
              <c:showLegendKey val="0"/>
              <c:showVal val="0"/>
              <c:showCatName val="0"/>
              <c:showSerName val="0"/>
              <c:showPercent val="1"/>
              <c:showBubbleSize val="0"/>
            </c:dLbl>
            <c:dLbl>
              <c:idx val="6"/>
              <c:layout>
                <c:manualLayout>
                  <c:x val="5.0579598555866974E-2"/>
                  <c:y val="-6.6165113882214174E-2"/>
                </c:manualLayout>
              </c:layout>
              <c:showLegendKey val="0"/>
              <c:showVal val="0"/>
              <c:showCatName val="0"/>
              <c:showSerName val="0"/>
              <c:showPercent val="1"/>
              <c:showBubbleSize val="0"/>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Reliability'!$MJ$7:$MJ$16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Reliability'!$MK$7:$MK$16</c:f>
              <c:numCache>
                <c:formatCode>_-* #,##0_-;\-* #,##0_-;_-* "-"??_-;_-@_-</c:formatCode>
                <c:ptCount val="10"/>
                <c:pt idx="0">
                  <c:v>1388</c:v>
                </c:pt>
                <c:pt idx="1">
                  <c:v>2426</c:v>
                </c:pt>
                <c:pt idx="2">
                  <c:v>15785</c:v>
                </c:pt>
                <c:pt idx="3">
                  <c:v>1206</c:v>
                </c:pt>
                <c:pt idx="4">
                  <c:v>3863</c:v>
                </c:pt>
                <c:pt idx="5">
                  <c:v>8072</c:v>
                </c:pt>
                <c:pt idx="6">
                  <c:v>7506</c:v>
                </c:pt>
                <c:pt idx="7">
                  <c:v>0</c:v>
                </c:pt>
                <c:pt idx="8">
                  <c:v>0</c:v>
                </c:pt>
                <c:pt idx="9">
                  <c:v>3164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5.6930517662899055E-2"/>
                </c:manualLayout>
              </c:layout>
              <c:dLblPos val="bestFit"/>
              <c:showLegendKey val="0"/>
              <c:showVal val="0"/>
              <c:showCatName val="0"/>
              <c:showSerName val="0"/>
              <c:showPercent val="1"/>
              <c:showBubbleSize val="0"/>
            </c:dLbl>
            <c:dLbl>
              <c:idx val="3"/>
              <c:layout>
                <c:manualLayout>
                  <c:x val="7.0293548008451365E-3"/>
                  <c:y val="5.0088716513263867E-3"/>
                </c:manualLayout>
              </c:layout>
              <c:dLblPos val="bestFit"/>
              <c:showLegendKey val="0"/>
              <c:showVal val="0"/>
              <c:showCatName val="0"/>
              <c:showSerName val="0"/>
              <c:showPercent val="1"/>
              <c:showBubbleSize val="0"/>
            </c:dLbl>
            <c:dLbl>
              <c:idx val="4"/>
              <c:layout>
                <c:manualLayout>
                  <c:x val="-1.9997815426350513E-2"/>
                  <c:y val="-5.410889645379246E-3"/>
                </c:manualLayout>
              </c:layout>
              <c:showLegendKey val="0"/>
              <c:showVal val="0"/>
              <c:showCatName val="0"/>
              <c:showSerName val="0"/>
              <c:showPercent val="1"/>
              <c:showBubbleSize val="0"/>
            </c:dLbl>
            <c:dLbl>
              <c:idx val="5"/>
              <c:layout>
                <c:manualLayout>
                  <c:x val="0"/>
                  <c:y val="9.5018997053685078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1.5528405978558573E-2"/>
                  <c:y val="-1.3833166620786647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Reliability'!$AG$24:$AG$33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Reliability'!$AH$24:$AH$33</c:f>
              <c:numCache>
                <c:formatCode>_-* #,##0_-;\-* #,##0_-;_-* "-"??_-;_-@_-</c:formatCode>
                <c:ptCount val="10"/>
                <c:pt idx="0">
                  <c:v>1503.7</c:v>
                </c:pt>
                <c:pt idx="1">
                  <c:v>6476.9</c:v>
                </c:pt>
                <c:pt idx="2">
                  <c:v>2763.4</c:v>
                </c:pt>
                <c:pt idx="3">
                  <c:v>11249.099999999999</c:v>
                </c:pt>
                <c:pt idx="4">
                  <c:v>770.5</c:v>
                </c:pt>
                <c:pt idx="5">
                  <c:v>6932.0000000000018</c:v>
                </c:pt>
                <c:pt idx="6">
                  <c:v>12.7</c:v>
                </c:pt>
                <c:pt idx="7">
                  <c:v>0</c:v>
                </c:pt>
                <c:pt idx="8">
                  <c:v>0</c:v>
                </c:pt>
                <c:pt idx="9">
                  <c:v>6732.5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8.6957776785335048E-2"/>
          <c:y val="0.2054771339380498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4.2868164980270046E-2"/>
                  <c:y val="-4.4975352371742989E-3"/>
                </c:manualLayout>
              </c:layout>
              <c:dLblPos val="bestFit"/>
              <c:showLegendKey val="0"/>
              <c:showVal val="0"/>
              <c:showCatName val="0"/>
              <c:showSerName val="0"/>
              <c:showPercent val="1"/>
              <c:showBubbleSize val="0"/>
            </c:dLbl>
            <c:dLbl>
              <c:idx val="2"/>
              <c:layout>
                <c:manualLayout>
                  <c:x val="0"/>
                  <c:y val="0.11142865151021458"/>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1.2057148206201008E-2"/>
                  <c:y val="1.3410972486449936E-2"/>
                </c:manualLayout>
              </c:layout>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0"/>
                  <c:y val="-0.10485349814135511"/>
                </c:manualLayout>
              </c:layout>
              <c:showLegendKey val="0"/>
              <c:showVal val="0"/>
              <c:showCatName val="0"/>
              <c:showSerName val="0"/>
              <c:showPercent val="1"/>
              <c:showBubbleSize val="0"/>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Reliability'!$MJ$24:$MJ$33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Reliability'!$MK$24:$MK$33</c:f>
              <c:numCache>
                <c:formatCode>_-* #,##0_-;\-* #,##0_-;_-* "-"??_-;_-@_-</c:formatCode>
                <c:ptCount val="10"/>
                <c:pt idx="0">
                  <c:v>4769.42</c:v>
                </c:pt>
                <c:pt idx="1">
                  <c:v>8596.65</c:v>
                </c:pt>
                <c:pt idx="2">
                  <c:v>61587.4</c:v>
                </c:pt>
                <c:pt idx="3">
                  <c:v>2177.9700000000003</c:v>
                </c:pt>
                <c:pt idx="4">
                  <c:v>16986.5</c:v>
                </c:pt>
                <c:pt idx="5">
                  <c:v>16071.94</c:v>
                </c:pt>
                <c:pt idx="6">
                  <c:v>52781.380000000005</c:v>
                </c:pt>
                <c:pt idx="7">
                  <c:v>0</c:v>
                </c:pt>
                <c:pt idx="8">
                  <c:v>0</c:v>
                </c:pt>
                <c:pt idx="9">
                  <c:v>8429.5499999999993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0002738196533855E-3"/>
                  <c:y val="-1.8265168480276085E-2"/>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0.12106061844713768"/>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8.1342214898568216E-2"/>
                  <c:y val="-7.1787692370577777E-4"/>
                </c:manualLayout>
              </c:layout>
              <c:showLegendKey val="0"/>
              <c:showVal val="0"/>
              <c:showCatName val="0"/>
              <c:showSerName val="0"/>
              <c:showPercent val="1"/>
              <c:showBubbleSize val="0"/>
            </c:dLbl>
            <c:dLbl>
              <c:idx val="5"/>
              <c:layout>
                <c:manualLayout>
                  <c:x val="0"/>
                  <c:y val="-0.22668408752035207"/>
                </c:manualLayout>
              </c:layout>
              <c:dLblPos val="bestFit"/>
              <c:showLegendKey val="0"/>
              <c:showVal val="0"/>
              <c:showCatName val="0"/>
              <c:showSerName val="0"/>
              <c:showPercent val="1"/>
              <c:showBubbleSize val="0"/>
            </c:dLbl>
            <c:dLbl>
              <c:idx val="6"/>
              <c:delete val="1"/>
            </c:dLbl>
            <c:dLbl>
              <c:idx val="7"/>
              <c:delete val="1"/>
            </c:dLbl>
            <c:dLbl>
              <c:idx val="8"/>
              <c:layout>
                <c:manualLayout>
                  <c:x val="-1.0446015433619987E-3"/>
                  <c:y val="-3.8090907232929344E-3"/>
                </c:manualLayout>
              </c:layout>
              <c:dLblPos val="bestFit"/>
              <c:showLegendKey val="0"/>
              <c:showVal val="0"/>
              <c:showCatName val="0"/>
              <c:showSerName val="0"/>
              <c:showPercent val="1"/>
              <c:showBubbleSize val="0"/>
            </c:dLbl>
            <c:dLbl>
              <c:idx val="9"/>
              <c:layout>
                <c:manualLayout>
                  <c:x val="-1.0380625665647404E-2"/>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Reliability'!$MO$7:$MO$16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Reliability'!$MP$7:$MP$16</c:f>
              <c:numCache>
                <c:formatCode>_-* #,##0_-;\-* #,##0_-;_-* "-"??_-;_-@_-</c:formatCode>
                <c:ptCount val="10"/>
                <c:pt idx="0">
                  <c:v>7189</c:v>
                </c:pt>
                <c:pt idx="1">
                  <c:v>875</c:v>
                </c:pt>
                <c:pt idx="2">
                  <c:v>44144</c:v>
                </c:pt>
                <c:pt idx="3">
                  <c:v>9575</c:v>
                </c:pt>
                <c:pt idx="4">
                  <c:v>29575</c:v>
                </c:pt>
                <c:pt idx="5">
                  <c:v>27190</c:v>
                </c:pt>
                <c:pt idx="6">
                  <c:v>0</c:v>
                </c:pt>
                <c:pt idx="7">
                  <c:v>0</c:v>
                </c:pt>
                <c:pt idx="8">
                  <c:v>8790</c:v>
                </c:pt>
                <c:pt idx="9">
                  <c:v>12420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0289912486631714E-2"/>
                  <c:y val="-8.9947201171594448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2.9203592482458296E-2"/>
                  <c:y val="9.0903676297985798E-3"/>
                </c:manualLayout>
              </c:layout>
              <c:dLblPos val="bestFit"/>
              <c:showLegendKey val="0"/>
              <c:showVal val="0"/>
              <c:showCatName val="0"/>
              <c:showSerName val="0"/>
              <c:showPercent val="1"/>
              <c:showBubbleSize val="0"/>
            </c:dLbl>
            <c:dLbl>
              <c:idx val="3"/>
              <c:layout>
                <c:manualLayout>
                  <c:x val="1.2205490127031328E-2"/>
                  <c:y val="4.6408313275384666E-3"/>
                </c:manualLayout>
              </c:layout>
              <c:dLblPos val="bestFit"/>
              <c:showLegendKey val="0"/>
              <c:showVal val="0"/>
              <c:showCatName val="0"/>
              <c:showSerName val="0"/>
              <c:showPercent val="1"/>
              <c:showBubbleSize val="0"/>
            </c:dLbl>
            <c:dLbl>
              <c:idx val="4"/>
              <c:layout>
                <c:manualLayout>
                  <c:x val="-9.8000136943422809E-4"/>
                  <c:y val="5.6358107090178439E-2"/>
                </c:manualLayout>
              </c:layout>
              <c:showLegendKey val="0"/>
              <c:showVal val="0"/>
              <c:showCatName val="0"/>
              <c:showSerName val="0"/>
              <c:showPercent val="1"/>
              <c:showBubbleSize val="0"/>
            </c:dLbl>
            <c:dLbl>
              <c:idx val="5"/>
              <c:layout>
                <c:manualLayout>
                  <c:x val="0"/>
                  <c:y val="8.8943077467478093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3.1056811957117098E-2"/>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Reliability'!$MO$24:$MO$33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Reliability'!$MP$24:$MP$33</c:f>
              <c:numCache>
                <c:formatCode>_-* #,##0_-;\-* #,##0_-;_-* "-"??_-;_-@_-</c:formatCode>
                <c:ptCount val="10"/>
                <c:pt idx="0">
                  <c:v>1394</c:v>
                </c:pt>
                <c:pt idx="1">
                  <c:v>2215</c:v>
                </c:pt>
                <c:pt idx="2">
                  <c:v>4732</c:v>
                </c:pt>
                <c:pt idx="3">
                  <c:v>7044</c:v>
                </c:pt>
                <c:pt idx="4">
                  <c:v>19572</c:v>
                </c:pt>
                <c:pt idx="5">
                  <c:v>43269</c:v>
                </c:pt>
                <c:pt idx="6">
                  <c:v>0</c:v>
                </c:pt>
                <c:pt idx="7">
                  <c:v>0</c:v>
                </c:pt>
                <c:pt idx="8">
                  <c:v>440</c:v>
                </c:pt>
                <c:pt idx="9">
                  <c:v>3957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6417466260923155E-3"/>
                  <c:y val="-8.9484617652984058E-3"/>
                </c:manualLayout>
              </c:layout>
              <c:dLblPos val="bestFit"/>
              <c:showLegendKey val="0"/>
              <c:showVal val="0"/>
              <c:showCatName val="0"/>
              <c:showSerName val="0"/>
              <c:showPercent val="1"/>
              <c:showBubbleSize val="0"/>
            </c:dLbl>
            <c:dLbl>
              <c:idx val="2"/>
              <c:delete val="1"/>
            </c:dLbl>
            <c:dLbl>
              <c:idx val="3"/>
              <c:delete val="1"/>
            </c:dLbl>
            <c:dLbl>
              <c:idx val="4"/>
              <c:layout>
                <c:manualLayout>
                  <c:x val="2.1025466862509022E-2"/>
                  <c:y val="-6.8652683334160577E-3"/>
                </c:manualLayout>
              </c:layout>
              <c:showLegendKey val="0"/>
              <c:showVal val="0"/>
              <c:showCatName val="0"/>
              <c:showSerName val="0"/>
              <c:showPercent val="1"/>
              <c:showBubbleSize val="0"/>
            </c:dLbl>
            <c:dLbl>
              <c:idx val="5"/>
              <c:layout>
                <c:manualLayout>
                  <c:x val="9.9438628841955479E-2"/>
                  <c:y val="-1.3767397657830735E-2"/>
                </c:manualLayout>
              </c:layout>
              <c:dLblPos val="bestFit"/>
              <c:showLegendKey val="0"/>
              <c:showVal val="0"/>
              <c:showCatName val="0"/>
              <c:showSerName val="0"/>
              <c:showPercent val="1"/>
              <c:showBubbleSize val="0"/>
            </c:dLbl>
            <c:dLbl>
              <c:idx val="6"/>
              <c:layout>
                <c:manualLayout>
                  <c:x val="2.0735299767130688E-2"/>
                  <c:y val="-5.2459029555945495E-2"/>
                </c:manualLayout>
              </c:layout>
              <c:showLegendKey val="0"/>
              <c:showVal val="0"/>
              <c:showCatName val="0"/>
              <c:showSerName val="0"/>
              <c:showPercent val="1"/>
              <c:showBubbleSize val="0"/>
            </c:dLbl>
            <c:dLbl>
              <c:idx val="7"/>
              <c:delete val="1"/>
            </c:dLbl>
            <c:dLbl>
              <c:idx val="8"/>
              <c:layout>
                <c:manualLayout>
                  <c:x val="-4.2567104205951611E-2"/>
                  <c:y val="-3.8090907232929344E-3"/>
                </c:manualLayout>
              </c:layout>
              <c:dLblPos val="bestFi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Reliability'!$MT$7:$MT$16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Reliability'!$MU$7:$MU$16</c:f>
              <c:numCache>
                <c:formatCode>_-* #,##0_-;\-* #,##0_-;_-* "-"??_-;_-@_-</c:formatCode>
                <c:ptCount val="10"/>
                <c:pt idx="0">
                  <c:v>432</c:v>
                </c:pt>
                <c:pt idx="1">
                  <c:v>1806</c:v>
                </c:pt>
                <c:pt idx="2">
                  <c:v>0</c:v>
                </c:pt>
                <c:pt idx="3">
                  <c:v>0</c:v>
                </c:pt>
                <c:pt idx="4">
                  <c:v>104</c:v>
                </c:pt>
                <c:pt idx="5">
                  <c:v>8020</c:v>
                </c:pt>
                <c:pt idx="6">
                  <c:v>3760</c:v>
                </c:pt>
                <c:pt idx="7">
                  <c:v>1</c:v>
                </c:pt>
                <c:pt idx="8">
                  <c:v>101</c:v>
                </c:pt>
                <c:pt idx="9">
                  <c:v>201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7156779421631319E-2"/>
                  <c:y val="-4.4975352371742789E-3"/>
                </c:manualLayout>
              </c:layout>
              <c:dLblPos val="bestFit"/>
              <c:showLegendKey val="0"/>
              <c:showVal val="0"/>
              <c:showCatName val="0"/>
              <c:showSerName val="0"/>
              <c:showPercent val="1"/>
              <c:showBubbleSize val="0"/>
            </c:dLbl>
            <c:dLbl>
              <c:idx val="2"/>
              <c:delete val="1"/>
            </c:dLbl>
            <c:dLbl>
              <c:idx val="3"/>
              <c:delete val="1"/>
            </c:dLbl>
            <c:dLbl>
              <c:idx val="4"/>
              <c:layout>
                <c:manualLayout>
                  <c:x val="1.3743132454402961E-2"/>
                  <c:y val="-3.4333603108368985E-2"/>
                </c:manualLayout>
              </c:layout>
              <c:showLegendKey val="0"/>
              <c:showVal val="0"/>
              <c:showCatName val="0"/>
              <c:showSerName val="0"/>
              <c:showPercent val="1"/>
              <c:showBubbleSize val="0"/>
            </c:dLbl>
            <c:dLbl>
              <c:idx val="5"/>
              <c:layout>
                <c:manualLayout>
                  <c:x val="2.719554242012245E-2"/>
                  <c:y val="-4.4971848799851451E-3"/>
                </c:manualLayout>
              </c:layout>
              <c:dLblPos val="bestFit"/>
              <c:showLegendKey val="0"/>
              <c:showVal val="0"/>
              <c:showCatName val="0"/>
              <c:showSerName val="0"/>
              <c:showPercent val="1"/>
              <c:showBubbleSize val="0"/>
            </c:dLbl>
            <c:dLbl>
              <c:idx val="6"/>
              <c:layout>
                <c:manualLayout>
                  <c:x val="2.6159663141295666E-2"/>
                  <c:y val="-7.0637615048541991E-2"/>
                </c:manualLayout>
              </c:layout>
              <c:showLegendKey val="0"/>
              <c:showVal val="0"/>
              <c:showCatName val="0"/>
              <c:showSerName val="0"/>
              <c:showPercent val="1"/>
              <c:showBubbleSize val="0"/>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Reliability'!$MT$24:$MT$33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Reliability'!$MU$24:$MU$33</c:f>
              <c:numCache>
                <c:formatCode>_-* #,##0_-;\-* #,##0_-;_-* "-"??_-;_-@_-</c:formatCode>
                <c:ptCount val="10"/>
                <c:pt idx="0">
                  <c:v>77.87</c:v>
                </c:pt>
                <c:pt idx="1">
                  <c:v>1841.0400000000002</c:v>
                </c:pt>
                <c:pt idx="2">
                  <c:v>0</c:v>
                </c:pt>
                <c:pt idx="3">
                  <c:v>0</c:v>
                </c:pt>
                <c:pt idx="4">
                  <c:v>345.25</c:v>
                </c:pt>
                <c:pt idx="5">
                  <c:v>5649.27</c:v>
                </c:pt>
                <c:pt idx="6">
                  <c:v>4386.25</c:v>
                </c:pt>
                <c:pt idx="7">
                  <c:v>0.5</c:v>
                </c:pt>
                <c:pt idx="8">
                  <c:v>19.2</c:v>
                </c:pt>
                <c:pt idx="9">
                  <c:v>185.12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057107336486755E-2"/>
                  <c:y val="-8.9948117242768678E-3"/>
                </c:manualLayout>
              </c:layout>
              <c:dLblPos val="bestFit"/>
              <c:showLegendKey val="0"/>
              <c:showVal val="0"/>
              <c:showCatName val="0"/>
              <c:showSerName val="0"/>
              <c:showPercent val="1"/>
              <c:showBubbleSize val="0"/>
            </c:dLbl>
            <c:dLbl>
              <c:idx val="1"/>
              <c:layout>
                <c:manualLayout>
                  <c:x val="2.500341252851512E-3"/>
                  <c:y val="-2.2465723292195962E-2"/>
                </c:manualLayout>
              </c:layout>
              <c:dLblPos val="bestFit"/>
              <c:showLegendKey val="0"/>
              <c:showVal val="0"/>
              <c:showCatName val="0"/>
              <c:showSerName val="0"/>
              <c:showPercent val="1"/>
              <c:showBubbleSize val="0"/>
            </c:dLbl>
            <c:dLbl>
              <c:idx val="2"/>
              <c:delete val="1"/>
            </c:dLbl>
            <c:dLbl>
              <c:idx val="3"/>
              <c:layout>
                <c:manualLayout>
                  <c:x val="5.1903128328237022E-3"/>
                  <c:y val="-1.6635620709891594E-2"/>
                </c:manualLayout>
              </c:layout>
              <c:dLblPos val="bestFit"/>
              <c:showLegendKey val="0"/>
              <c:showVal val="0"/>
              <c:showCatName val="0"/>
              <c:showSerName val="0"/>
              <c:showPercent val="1"/>
              <c:showBubbleSize val="0"/>
            </c:dLbl>
            <c:dLbl>
              <c:idx val="4"/>
              <c:layout>
                <c:manualLayout>
                  <c:x val="2.5951155478068682E-2"/>
                  <c:y val="-1.1769239977460051E-2"/>
                </c:manualLayout>
              </c:layout>
              <c:showLegendKey val="0"/>
              <c:showVal val="0"/>
              <c:showCatName val="0"/>
              <c:showSerName val="0"/>
              <c:showPercent val="1"/>
              <c:showBubbleSize val="0"/>
            </c:dLbl>
            <c:dLbl>
              <c:idx val="5"/>
              <c:layout>
                <c:manualLayout>
                  <c:x val="-8.2222728992924016E-2"/>
                  <c:y val="-9.0030351893933339E-3"/>
                </c:manualLayout>
              </c:layout>
              <c:dLblPos val="bestFit"/>
              <c:showLegendKey val="0"/>
              <c:showVal val="0"/>
              <c:showCatName val="0"/>
              <c:showSerName val="0"/>
              <c:showPercent val="1"/>
              <c:showBubbleSize val="0"/>
            </c:dLbl>
            <c:dLbl>
              <c:idx val="6"/>
              <c:layout>
                <c:manualLayout>
                  <c:x val="5.4146814741796298E-3"/>
                  <c:y val="-9.759403567268024E-3"/>
                </c:manualLayout>
              </c:layout>
              <c:showLegendKey val="0"/>
              <c:showVal val="0"/>
              <c:showCatName val="0"/>
              <c:showSerName val="0"/>
              <c:showPercent val="1"/>
              <c:showBubbleSize val="0"/>
            </c:dLbl>
            <c:dLbl>
              <c:idx val="7"/>
              <c:delete val="1"/>
            </c:dLbl>
            <c:dLbl>
              <c:idx val="8"/>
              <c:layout>
                <c:manualLayout>
                  <c:x val="-2.6996165707480507E-2"/>
                  <c:y val="-4.4557502736282664E-3"/>
                </c:manualLayout>
              </c:layout>
              <c:dLblPos val="bestFit"/>
              <c:showLegendKey val="0"/>
              <c:showVal val="0"/>
              <c:showCatName val="0"/>
              <c:showSerName val="0"/>
              <c:showPercent val="1"/>
              <c:showBubbleSize val="0"/>
            </c:dLbl>
            <c:dLbl>
              <c:idx val="9"/>
              <c:layout>
                <c:manualLayout>
                  <c:x val="6.2283753993884423E-2"/>
                  <c:y val="-1.798088061292731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Reliability'!$AL$7:$AL$16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Reliability'!$AM$7:$AM$16</c:f>
              <c:numCache>
                <c:formatCode>_-* #,##0_-;\-* #,##0_-;_-* "-"??_-;_-@_-</c:formatCode>
                <c:ptCount val="10"/>
                <c:pt idx="0">
                  <c:v>10111</c:v>
                </c:pt>
                <c:pt idx="1">
                  <c:v>5165</c:v>
                </c:pt>
                <c:pt idx="2">
                  <c:v>11</c:v>
                </c:pt>
                <c:pt idx="3">
                  <c:v>4122</c:v>
                </c:pt>
                <c:pt idx="4">
                  <c:v>7983</c:v>
                </c:pt>
                <c:pt idx="5">
                  <c:v>19620</c:v>
                </c:pt>
                <c:pt idx="6">
                  <c:v>10445</c:v>
                </c:pt>
                <c:pt idx="7">
                  <c:v>15</c:v>
                </c:pt>
                <c:pt idx="8">
                  <c:v>494</c:v>
                </c:pt>
                <c:pt idx="9">
                  <c:v>1446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5100249773916873E-2"/>
                  <c:y val="-3.4103390851433226E-4"/>
                </c:manualLayout>
              </c:layout>
              <c:dLblPos val="bestFit"/>
              <c:showLegendKey val="0"/>
              <c:showVal val="0"/>
              <c:showCatName val="0"/>
              <c:showSerName val="0"/>
              <c:showPercent val="1"/>
              <c:showBubbleSize val="0"/>
            </c:dLbl>
            <c:dLbl>
              <c:idx val="1"/>
              <c:layout>
                <c:manualLayout>
                  <c:x val="0"/>
                  <c:y val="-5.6419137146735208E-2"/>
                </c:manualLayout>
              </c:layout>
              <c:dLblPos val="bestFit"/>
              <c:showLegendKey val="0"/>
              <c:showVal val="0"/>
              <c:showCatName val="0"/>
              <c:showSerName val="0"/>
              <c:showPercent val="1"/>
              <c:showBubbleSize val="0"/>
            </c:dLbl>
            <c:dLbl>
              <c:idx val="2"/>
              <c:delete val="1"/>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6.1940384982554593E-3"/>
                  <c:y val="-1.2417586311219165E-2"/>
                </c:manualLayout>
              </c:layout>
              <c:showLegendKey val="0"/>
              <c:showVal val="0"/>
              <c:showCatName val="0"/>
              <c:showSerName val="0"/>
              <c:showPercent val="1"/>
              <c:showBubbleSize val="0"/>
            </c:dLbl>
            <c:dLbl>
              <c:idx val="5"/>
              <c:layout>
                <c:manualLayout>
                  <c:x val="-9.4643572167012434E-3"/>
                  <c:y val="-4.4974911351625376E-3"/>
                </c:manualLayout>
              </c:layout>
              <c:dLblPos val="bestFit"/>
              <c:showLegendKey val="0"/>
              <c:showVal val="0"/>
              <c:showCatName val="0"/>
              <c:showSerName val="0"/>
              <c:showPercent val="1"/>
              <c:showBubbleSize val="0"/>
            </c:dLbl>
            <c:dLbl>
              <c:idx val="6"/>
              <c:layout>
                <c:manualLayout>
                  <c:x val="1.4376123972316621E-2"/>
                  <c:y val="-5.3101466616153219E-2"/>
                </c:manualLayout>
              </c:layout>
              <c:showLegendKey val="0"/>
              <c:showVal val="0"/>
              <c:showCatName val="0"/>
              <c:showSerName val="0"/>
              <c:showPercent val="1"/>
              <c:showBubbleSize val="0"/>
            </c:dLbl>
            <c:dLbl>
              <c:idx val="7"/>
              <c:delete val="1"/>
            </c:dLbl>
            <c:dLbl>
              <c:idx val="8"/>
              <c:delete val="1"/>
            </c:dLbl>
            <c:dLbl>
              <c:idx val="9"/>
              <c:layout>
                <c:manualLayout>
                  <c:x val="-2.0948514078184967E-2"/>
                  <c:y val="-9.5063627864889252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Reliability'!$AL$24:$AL$33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Reliability'!$AM$24:$AM$33</c:f>
              <c:numCache>
                <c:formatCode>_-* #,##0_-;\-* #,##0_-;_-* "-"??_-;_-@_-</c:formatCode>
                <c:ptCount val="10"/>
                <c:pt idx="0">
                  <c:v>8591.81</c:v>
                </c:pt>
                <c:pt idx="1">
                  <c:v>6534.2499999999991</c:v>
                </c:pt>
                <c:pt idx="2">
                  <c:v>42.459999999999994</c:v>
                </c:pt>
                <c:pt idx="3">
                  <c:v>5112.8</c:v>
                </c:pt>
                <c:pt idx="4">
                  <c:v>7546.7899999999991</c:v>
                </c:pt>
                <c:pt idx="5">
                  <c:v>13684.32</c:v>
                </c:pt>
                <c:pt idx="6">
                  <c:v>10989.145</c:v>
                </c:pt>
                <c:pt idx="7">
                  <c:v>11.870000000000001</c:v>
                </c:pt>
                <c:pt idx="8">
                  <c:v>118.84</c:v>
                </c:pt>
                <c:pt idx="9">
                  <c:v>3476.95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14719604588073071"/>
                  <c:y val="-9.0115500398246645E-3"/>
                </c:manualLayout>
              </c:layout>
              <c:dLblPos val="bestFit"/>
              <c:showLegendKey val="0"/>
              <c:showVal val="0"/>
              <c:showCatName val="0"/>
              <c:showSerName val="0"/>
              <c:showPercent val="1"/>
              <c:showBubbleSize val="0"/>
            </c:dLbl>
            <c:dLbl>
              <c:idx val="3"/>
              <c:delete val="1"/>
            </c:dLbl>
            <c:dLbl>
              <c:idx val="4"/>
              <c:layout>
                <c:manualLayout>
                  <c:x val="-6.9942939253722872E-2"/>
                  <c:y val="-5.9465586699803622E-3"/>
                </c:manualLayout>
              </c:layout>
              <c:showLegendKey val="0"/>
              <c:showVal val="0"/>
              <c:showCatName val="0"/>
              <c:showSerName val="0"/>
              <c:showPercent val="1"/>
              <c:showBubbleSize val="0"/>
            </c:dLbl>
            <c:dLbl>
              <c:idx val="5"/>
              <c:delete val="1"/>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Reliability'!$AQ$7:$AQ$16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Reliability'!$AR$7:$AR$16</c:f>
              <c:numCache>
                <c:formatCode>_-* #,##0_-;\-* #,##0_-;_-* "-"??_-;_-@_-</c:formatCode>
                <c:ptCount val="10"/>
                <c:pt idx="0">
                  <c:v>50</c:v>
                </c:pt>
                <c:pt idx="1">
                  <c:v>380</c:v>
                </c:pt>
                <c:pt idx="2">
                  <c:v>4622</c:v>
                </c:pt>
                <c:pt idx="3">
                  <c:v>1</c:v>
                </c:pt>
                <c:pt idx="4">
                  <c:v>91</c:v>
                </c:pt>
                <c:pt idx="5">
                  <c:v>5</c:v>
                </c:pt>
                <c:pt idx="6">
                  <c:v>0</c:v>
                </c:pt>
                <c:pt idx="7">
                  <c:v>0</c:v>
                </c:pt>
                <c:pt idx="8">
                  <c:v>0</c:v>
                </c:pt>
                <c:pt idx="9">
                  <c:v>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layout>
        <c:manualLayout>
          <c:xMode val="edge"/>
          <c:yMode val="edge"/>
          <c:x val="0.13059226400083471"/>
          <c:y val="2.5960823005786334E-2"/>
        </c:manualLayout>
      </c:layout>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7.7579671727052199E-2"/>
                  <c:y val="8.3125737600811128E-3"/>
                </c:manualLayout>
              </c:layout>
              <c:dLblPos val="bestFit"/>
              <c:showLegendKey val="0"/>
              <c:showVal val="0"/>
              <c:showCatName val="0"/>
              <c:showSerName val="0"/>
              <c:showPercent val="1"/>
              <c:showBubbleSize val="0"/>
            </c:dLbl>
            <c:dLbl>
              <c:idx val="1"/>
              <c:layout>
                <c:manualLayout>
                  <c:x val="6.467071627931241E-2"/>
                  <c:y val="1.2715047342180028E-2"/>
                </c:manualLayout>
              </c:layout>
              <c:dLblPos val="bestFit"/>
              <c:showLegendKey val="0"/>
              <c:showVal val="0"/>
              <c:showCatName val="0"/>
              <c:showSerName val="0"/>
              <c:showPercent val="1"/>
              <c:showBubbleSize val="0"/>
            </c:dLbl>
            <c:dLbl>
              <c:idx val="2"/>
              <c:layout>
                <c:manualLayout>
                  <c:x val="-7.4319114041265621E-2"/>
                  <c:y val="3.9623302325708168E-2"/>
                </c:manualLayout>
              </c:layout>
              <c:dLblPos val="bestFit"/>
              <c:showLegendKey val="0"/>
              <c:showVal val="0"/>
              <c:showCatName val="0"/>
              <c:showSerName val="0"/>
              <c:showPercent val="1"/>
              <c:showBubbleSize val="0"/>
            </c:dLbl>
            <c:dLbl>
              <c:idx val="3"/>
              <c:layout>
                <c:manualLayout>
                  <c:x val="-7.0612675091947727E-2"/>
                  <c:y val="1.0845627815829404E-2"/>
                </c:manualLayout>
              </c:layout>
              <c:dLblPos val="bestFit"/>
              <c:showLegendKey val="0"/>
              <c:showVal val="0"/>
              <c:showCatName val="0"/>
              <c:showSerName val="0"/>
              <c:showPercent val="1"/>
              <c:showBubbleSize val="0"/>
            </c:dLbl>
            <c:dLbl>
              <c:idx val="4"/>
              <c:layout>
                <c:manualLayout>
                  <c:x val="-4.1219562694003183E-2"/>
                  <c:y val="-1.8081951708780891E-2"/>
                </c:manualLayout>
              </c:layout>
              <c:showLegendKey val="0"/>
              <c:showVal val="0"/>
              <c:showCatName val="0"/>
              <c:showSerName val="0"/>
              <c:showPercent val="1"/>
              <c:showBubbleSize val="0"/>
            </c:dLbl>
            <c:dLbl>
              <c:idx val="5"/>
              <c:layout>
                <c:manualLayout>
                  <c:x val="1.1118501708532276E-2"/>
                  <c:y val="-1.9714212903278558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9.8346163627826902E-2"/>
                  <c:y val="-1.815997045508437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Reliability'!$AQ$24:$AQ$33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Reliability'!$AR$24:$AR$33</c:f>
              <c:numCache>
                <c:formatCode>_-* #,##0_-;\-* #,##0_-;_-* "-"??_-;_-@_-</c:formatCode>
                <c:ptCount val="10"/>
                <c:pt idx="0">
                  <c:v>8.25</c:v>
                </c:pt>
                <c:pt idx="1">
                  <c:v>129.827</c:v>
                </c:pt>
                <c:pt idx="2">
                  <c:v>2</c:v>
                </c:pt>
                <c:pt idx="3">
                  <c:v>1.25</c:v>
                </c:pt>
                <c:pt idx="4">
                  <c:v>2.5499999999999998</c:v>
                </c:pt>
                <c:pt idx="5">
                  <c:v>2.75</c:v>
                </c:pt>
                <c:pt idx="6">
                  <c:v>0</c:v>
                </c:pt>
                <c:pt idx="7">
                  <c:v>0</c:v>
                </c:pt>
                <c:pt idx="8">
                  <c:v>0</c:v>
                </c:pt>
                <c:pt idx="9">
                  <c:v>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4.9212748062215095E-2"/>
                  <c:y val="-1.795994827228363E-2"/>
                </c:manualLayout>
              </c:layout>
              <c:dLblPos val="bestFit"/>
              <c:showLegendKey val="0"/>
              <c:showVal val="0"/>
              <c:showCatName val="0"/>
              <c:showSerName val="0"/>
              <c:showPercent val="1"/>
              <c:showBubbleSize val="0"/>
            </c:dLbl>
            <c:dLbl>
              <c:idx val="2"/>
              <c:layout>
                <c:manualLayout>
                  <c:x val="0.10193897009480708"/>
                  <c:y val="-2.7034650119473994E-2"/>
                </c:manualLayout>
              </c:layout>
              <c:dLblPos val="bestFit"/>
              <c:showLegendKey val="0"/>
              <c:showVal val="0"/>
              <c:showCatName val="0"/>
              <c:showSerName val="0"/>
              <c:showPercent val="1"/>
              <c:showBubbleSize val="0"/>
            </c:dLbl>
            <c:dLbl>
              <c:idx val="3"/>
              <c:layout>
                <c:manualLayout>
                  <c:x val="-3.9655216100922569E-2"/>
                  <c:y val="1.3483620443446314E-2"/>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Reliability'!$AV$7:$AV$16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Reliability'!$AW$7:$AW$16</c:f>
              <c:numCache>
                <c:formatCode>_-* #,##0_-;\-* #,##0_-;_-* "-"??_-;_-@_-</c:formatCode>
                <c:ptCount val="10"/>
                <c:pt idx="0">
                  <c:v>0</c:v>
                </c:pt>
                <c:pt idx="1">
                  <c:v>50</c:v>
                </c:pt>
                <c:pt idx="2">
                  <c:v>2620</c:v>
                </c:pt>
                <c:pt idx="3">
                  <c:v>211</c:v>
                </c:pt>
                <c:pt idx="4">
                  <c:v>0</c:v>
                </c:pt>
                <c:pt idx="5">
                  <c:v>26</c:v>
                </c:pt>
                <c:pt idx="6">
                  <c:v>0</c:v>
                </c:pt>
                <c:pt idx="7">
                  <c:v>0</c:v>
                </c:pt>
                <c:pt idx="8">
                  <c:v>0</c:v>
                </c:pt>
                <c:pt idx="9">
                  <c:v>188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layout/>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5.5885390505461423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delete val="1"/>
            </c:dLbl>
            <c:dLbl>
              <c:idx val="5"/>
              <c:layout>
                <c:manualLayout>
                  <c:x val="0"/>
                  <c:y val="-5.5025355129295413E-2"/>
                </c:manualLayout>
              </c:layout>
              <c:dLblPos val="bestFit"/>
              <c:showLegendKey val="0"/>
              <c:showVal val="0"/>
              <c:showCatName val="0"/>
              <c:showSerName val="0"/>
              <c:showPercent val="1"/>
              <c:showBubbleSize val="0"/>
            </c:dLbl>
            <c:dLbl>
              <c:idx val="6"/>
              <c:delete val="1"/>
            </c:dLbl>
            <c:dLbl>
              <c:idx val="7"/>
              <c:layout>
                <c:manualLayout>
                  <c:x val="3.2910031431776093E-2"/>
                  <c:y val="-2.6642890822814999E-2"/>
                </c:manualLayout>
              </c:layout>
              <c:dLblPos val="bestFit"/>
              <c:showLegendKey val="0"/>
              <c:showVal val="0"/>
              <c:showCatName val="0"/>
              <c:showSerName val="0"/>
              <c:showPercent val="1"/>
              <c:showBubbleSize val="0"/>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Reliability'!$C$24:$C$33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Reliability'!$D$24:$D$33</c:f>
              <c:numCache>
                <c:formatCode>_-* #,##0_-;\-* #,##0_-;_-* "-"??_-;_-@_-</c:formatCode>
                <c:ptCount val="10"/>
                <c:pt idx="0">
                  <c:v>2096.38</c:v>
                </c:pt>
                <c:pt idx="1">
                  <c:v>26257.370000000003</c:v>
                </c:pt>
                <c:pt idx="2">
                  <c:v>25526.899999999998</c:v>
                </c:pt>
                <c:pt idx="3">
                  <c:v>54264.98</c:v>
                </c:pt>
                <c:pt idx="4">
                  <c:v>626.22</c:v>
                </c:pt>
                <c:pt idx="5">
                  <c:v>7916.7300000000014</c:v>
                </c:pt>
                <c:pt idx="6">
                  <c:v>91.62</c:v>
                </c:pt>
                <c:pt idx="7">
                  <c:v>25209.88</c:v>
                </c:pt>
                <c:pt idx="8">
                  <c:v>540.64</c:v>
                </c:pt>
                <c:pt idx="9">
                  <c:v>1073.72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5.8579550538908773E-2"/>
                  <c:y val="-4.4974911351625376E-3"/>
                </c:manualLayout>
              </c:layout>
              <c:dLblPos val="bestFit"/>
              <c:showLegendKey val="0"/>
              <c:showVal val="0"/>
              <c:showCatName val="0"/>
              <c:showSerName val="0"/>
              <c:showPercent val="1"/>
              <c:showBubbleSize val="0"/>
            </c:dLbl>
            <c:dLbl>
              <c:idx val="2"/>
              <c:layout>
                <c:manualLayout>
                  <c:x val="3.9555863134830581E-2"/>
                  <c:y val="2.2292584667876269E-2"/>
                </c:manualLayout>
              </c:layout>
              <c:dLblPos val="bestFit"/>
              <c:showLegendKey val="0"/>
              <c:showVal val="0"/>
              <c:showCatName val="0"/>
              <c:showSerName val="0"/>
              <c:showPercent val="1"/>
              <c:showBubbleSize val="0"/>
            </c:dLbl>
            <c:dLbl>
              <c:idx val="3"/>
              <c:layout>
                <c:manualLayout>
                  <c:x val="-6.0931722277136467E-2"/>
                  <c:y val="9.3356754856241085E-3"/>
                </c:manualLayout>
              </c:layout>
              <c:dLblPos val="bestFit"/>
              <c:showLegendKey val="0"/>
              <c:showVal val="0"/>
              <c:showCatName val="0"/>
              <c:showSerName val="0"/>
              <c:showPercent val="1"/>
              <c:showBubbleSize val="0"/>
            </c:dLbl>
            <c:dLbl>
              <c:idx val="4"/>
              <c:delete val="1"/>
            </c:dLbl>
            <c:dLbl>
              <c:idx val="5"/>
              <c:delete val="1"/>
            </c:dLbl>
            <c:dLbl>
              <c:idx val="6"/>
              <c:delete val="1"/>
            </c:dLbl>
            <c:dLbl>
              <c:idx val="7"/>
              <c:delete val="1"/>
            </c:dLbl>
            <c:dLbl>
              <c:idx val="8"/>
              <c:delete val="1"/>
            </c:dLbl>
            <c:dLbl>
              <c:idx val="9"/>
              <c:layout>
                <c:manualLayout>
                  <c:x val="-2.618564259773121E-2"/>
                  <c:y val="-1.3833166620786647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Reliability'!$AV$24:$AV$33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Reliability'!$AW$24:$AW$33</c:f>
              <c:numCache>
                <c:formatCode>_-* #,##0_-;\-* #,##0_-;_-* "-"??_-;_-@_-</c:formatCode>
                <c:ptCount val="10"/>
                <c:pt idx="0">
                  <c:v>0</c:v>
                </c:pt>
                <c:pt idx="1">
                  <c:v>57</c:v>
                </c:pt>
                <c:pt idx="2">
                  <c:v>6060</c:v>
                </c:pt>
                <c:pt idx="3">
                  <c:v>107</c:v>
                </c:pt>
                <c:pt idx="4">
                  <c:v>0</c:v>
                </c:pt>
                <c:pt idx="5">
                  <c:v>8.75</c:v>
                </c:pt>
                <c:pt idx="6">
                  <c:v>0</c:v>
                </c:pt>
                <c:pt idx="7">
                  <c:v>0</c:v>
                </c:pt>
                <c:pt idx="8">
                  <c:v>0</c:v>
                </c:pt>
                <c:pt idx="9">
                  <c:v>184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1.8071279751322711E-2"/>
                  <c:y val="4.7725859335538664E-3"/>
                </c:manualLayout>
              </c:layout>
              <c:dLblPos val="bestFit"/>
              <c:showLegendKey val="0"/>
              <c:showVal val="0"/>
              <c:showCatName val="0"/>
              <c:showSerName val="0"/>
              <c:showPercent val="1"/>
              <c:showBubbleSize val="0"/>
            </c:dLbl>
            <c:dLbl>
              <c:idx val="2"/>
              <c:layout>
                <c:manualLayout>
                  <c:x val="-1.8672865616670468E-3"/>
                  <c:y val="0.11563475356420236"/>
                </c:manualLayout>
              </c:layout>
              <c:dLblPos val="bestFit"/>
              <c:showLegendKey val="0"/>
              <c:showVal val="0"/>
              <c:showCatName val="0"/>
              <c:showSerName val="0"/>
              <c:showPercent val="1"/>
              <c:showBubbleSize val="0"/>
            </c:dLbl>
            <c:dLbl>
              <c:idx val="3"/>
              <c:layout>
                <c:manualLayout>
                  <c:x val="8.8235318158002937E-2"/>
                  <c:y val="-2.2134842614517244E-3"/>
                </c:manualLayout>
              </c:layout>
              <c:dLblPos val="bestFit"/>
              <c:showLegendKey val="0"/>
              <c:showVal val="0"/>
              <c:showCatName val="0"/>
              <c:showSerName val="0"/>
              <c:showPercent val="1"/>
              <c:showBubbleSize val="0"/>
            </c:dLbl>
            <c:dLbl>
              <c:idx val="4"/>
              <c:layout>
                <c:manualLayout>
                  <c:x val="-0.11630796292073207"/>
                  <c:y val="-2.3463298131695199E-3"/>
                </c:manualLayout>
              </c:layout>
              <c:showLegendKey val="0"/>
              <c:showVal val="0"/>
              <c:showCatName val="0"/>
              <c:showSerName val="0"/>
              <c:showPercent val="1"/>
              <c:showBubbleSize val="0"/>
            </c:dLbl>
            <c:dLbl>
              <c:idx val="5"/>
              <c:layout>
                <c:manualLayout>
                  <c:x val="-2.5129287831863301E-2"/>
                  <c:y val="-2.7672385351369184E-2"/>
                </c:manualLayout>
              </c:layout>
              <c:dLblPos val="bestFit"/>
              <c:showLegendKey val="0"/>
              <c:showVal val="0"/>
              <c:showCatName val="0"/>
              <c:showSerName val="0"/>
              <c:showPercent val="1"/>
              <c:showBubbleSize val="0"/>
            </c:dLbl>
            <c:dLbl>
              <c:idx val="6"/>
              <c:layout>
                <c:manualLayout>
                  <c:x val="2.0601863771861637E-3"/>
                  <c:y val="0.16892137608722774"/>
                </c:manualLayout>
              </c:layout>
              <c:showLegendKey val="0"/>
              <c:showVal val="0"/>
              <c:showCatName val="0"/>
              <c:showSerName val="0"/>
              <c:showPercent val="1"/>
              <c:showBubbleSize val="0"/>
            </c:dLbl>
            <c:dLbl>
              <c:idx val="7"/>
              <c:delete val="1"/>
            </c:dLbl>
            <c:dLbl>
              <c:idx val="8"/>
              <c:layout>
                <c:manualLayout>
                  <c:x val="-1.0446015433619987E-3"/>
                  <c:y val="-4.9557960076262106E-3"/>
                </c:manualLayout>
              </c:layout>
              <c:dLblPos val="bestFit"/>
              <c:showLegendKey val="0"/>
              <c:showVal val="0"/>
              <c:showCatName val="0"/>
              <c:showSerName val="0"/>
              <c:showPercent val="1"/>
              <c:showBubbleSize val="0"/>
            </c:dLbl>
            <c:dLbl>
              <c:idx val="9"/>
              <c:layout>
                <c:manualLayout>
                  <c:x val="2.0761251331294809E-2"/>
                  <c:y val="-8.9693305731026515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Reliability'!$BA$7:$BA$16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Reliability'!$BB$7:$BB$16</c:f>
              <c:numCache>
                <c:formatCode>_-* #,##0_-;\-* #,##0_-;_-* "-"??_-;_-@_-</c:formatCode>
                <c:ptCount val="10"/>
                <c:pt idx="0">
                  <c:v>11</c:v>
                </c:pt>
                <c:pt idx="1">
                  <c:v>1430</c:v>
                </c:pt>
                <c:pt idx="2">
                  <c:v>5317</c:v>
                </c:pt>
                <c:pt idx="3">
                  <c:v>905</c:v>
                </c:pt>
                <c:pt idx="4">
                  <c:v>1546</c:v>
                </c:pt>
                <c:pt idx="5">
                  <c:v>652</c:v>
                </c:pt>
                <c:pt idx="6">
                  <c:v>3110</c:v>
                </c:pt>
                <c:pt idx="7">
                  <c:v>0</c:v>
                </c:pt>
                <c:pt idx="8">
                  <c:v>2624</c:v>
                </c:pt>
                <c:pt idx="9">
                  <c:v>146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7.0293548008451487E-3"/>
                  <c:y val="-3.6447360172690577E-3"/>
                </c:manualLayout>
              </c:layout>
              <c:dLblPos val="bestFit"/>
              <c:showLegendKey val="0"/>
              <c:showVal val="0"/>
              <c:showCatName val="0"/>
              <c:showSerName val="0"/>
              <c:showPercent val="1"/>
              <c:showBubbleSize val="0"/>
            </c:dLbl>
            <c:dLbl>
              <c:idx val="3"/>
              <c:layout>
                <c:manualLayout>
                  <c:x val="-1.3675186503899628E-2"/>
                  <c:y val="-1.2298343685864502E-2"/>
                </c:manualLayout>
              </c:layout>
              <c:dLblPos val="bestFit"/>
              <c:showLegendKey val="0"/>
              <c:showVal val="0"/>
              <c:showCatName val="0"/>
              <c:showSerName val="0"/>
              <c:showPercent val="1"/>
              <c:showBubbleSize val="0"/>
            </c:dLbl>
            <c:dLbl>
              <c:idx val="4"/>
              <c:layout>
                <c:manualLayout>
                  <c:x val="2.7694361843649739E-3"/>
                  <c:y val="-8.0819244533236675E-3"/>
                </c:manualLayout>
              </c:layout>
              <c:showLegendKey val="0"/>
              <c:showVal val="0"/>
              <c:showCatName val="0"/>
              <c:showSerName val="0"/>
              <c:showPercent val="1"/>
              <c:showBubbleSize val="0"/>
            </c:dLbl>
            <c:dLbl>
              <c:idx val="5"/>
              <c:layout>
                <c:manualLayout>
                  <c:x val="0"/>
                  <c:y val="-9.103356782111699E-2"/>
                </c:manualLayout>
              </c:layout>
              <c:dLblPos val="bestFit"/>
              <c:showLegendKey val="0"/>
              <c:showVal val="0"/>
              <c:showCatName val="0"/>
              <c:showSerName val="0"/>
              <c:showPercent val="1"/>
              <c:showBubbleSize val="0"/>
            </c:dLbl>
            <c:dLbl>
              <c:idx val="6"/>
              <c:layout>
                <c:manualLayout>
                  <c:x val="-1.7776152933197693E-2"/>
                  <c:y val="-3.412723937650416E-3"/>
                </c:manualLayout>
              </c:layout>
              <c:showLegendKey val="0"/>
              <c:showVal val="0"/>
              <c:showCatName val="0"/>
              <c:showSerName val="0"/>
              <c:showPercent val="1"/>
              <c:showBubbleSize val="0"/>
            </c:dLbl>
            <c:dLbl>
              <c:idx val="7"/>
              <c:delete val="1"/>
            </c:dLbl>
            <c:dLbl>
              <c:idx val="8"/>
              <c:layout>
                <c:manualLayout>
                  <c:x val="-1.7032745780838354E-2"/>
                  <c:y val="-8.0901010904908428E-3"/>
                </c:manualLayout>
              </c:layou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Reliability'!$BA$24:$BA$33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Reliability'!$BB$24:$BB$33</c:f>
              <c:numCache>
                <c:formatCode>_-* #,##0_-;\-* #,##0_-;_-* "-"??_-;_-@_-</c:formatCode>
                <c:ptCount val="10"/>
                <c:pt idx="0">
                  <c:v>8.33</c:v>
                </c:pt>
                <c:pt idx="1">
                  <c:v>258.20000000000005</c:v>
                </c:pt>
                <c:pt idx="2">
                  <c:v>7</c:v>
                </c:pt>
                <c:pt idx="3">
                  <c:v>21.310000000000002</c:v>
                </c:pt>
                <c:pt idx="4">
                  <c:v>6.6</c:v>
                </c:pt>
                <c:pt idx="5">
                  <c:v>90.05</c:v>
                </c:pt>
                <c:pt idx="6">
                  <c:v>18.25</c:v>
                </c:pt>
                <c:pt idx="7">
                  <c:v>0</c:v>
                </c:pt>
                <c:pt idx="8">
                  <c:v>24.400000000000002</c:v>
                </c:pt>
                <c:pt idx="9">
                  <c:v>6.23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0.11231959576045439"/>
                  <c:y val="-1.8023100079649329E-2"/>
                </c:manualLayout>
              </c:layout>
              <c:dLblPos val="bestFit"/>
              <c:showLegendKey val="0"/>
              <c:showVal val="0"/>
              <c:showCatName val="0"/>
              <c:showSerName val="0"/>
              <c:showPercent val="1"/>
              <c:showBubbleSize val="0"/>
            </c:dLbl>
            <c:dLbl>
              <c:idx val="3"/>
              <c:delete val="1"/>
            </c:dLbl>
            <c:dLbl>
              <c:idx val="4"/>
              <c:delete val="1"/>
            </c:dLbl>
            <c:dLbl>
              <c:idx val="5"/>
              <c:delete val="1"/>
            </c:dLbl>
            <c:dLbl>
              <c:idx val="6"/>
              <c:layout>
                <c:manualLayout>
                  <c:x val="2.4999325668017781E-3"/>
                  <c:y val="-1.3483265658011676E-2"/>
                </c:manualLayout>
              </c:layout>
              <c:showLegendKey val="0"/>
              <c:showVal val="0"/>
              <c:showCatName val="0"/>
              <c:showSerName val="0"/>
              <c:showPercent val="1"/>
              <c:showBubbleSize val="0"/>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Reliability'!$BF$7:$BF$16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Reliability'!$BG$7:$BG$16</c:f>
              <c:numCache>
                <c:formatCode>_-* #,##0_-;\-* #,##0_-;_-* "-"??_-;_-@_-</c:formatCode>
                <c:ptCount val="10"/>
                <c:pt idx="0">
                  <c:v>0</c:v>
                </c:pt>
                <c:pt idx="1">
                  <c:v>2</c:v>
                </c:pt>
                <c:pt idx="2">
                  <c:v>2002</c:v>
                </c:pt>
                <c:pt idx="3">
                  <c:v>0</c:v>
                </c:pt>
                <c:pt idx="4">
                  <c:v>0</c:v>
                </c:pt>
                <c:pt idx="5">
                  <c:v>0</c:v>
                </c:pt>
                <c:pt idx="6">
                  <c:v>143</c:v>
                </c:pt>
                <c:pt idx="7">
                  <c:v>0</c:v>
                </c:pt>
                <c:pt idx="8">
                  <c:v>0</c:v>
                </c:pt>
                <c:pt idx="9">
                  <c:v>116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9.7113682390020625E-4"/>
                  <c:y val="-4.4974911351625376E-3"/>
                </c:manualLayout>
              </c:layout>
              <c:dLblPos val="bestFit"/>
              <c:showLegendKey val="0"/>
              <c:showVal val="0"/>
              <c:showCatName val="0"/>
              <c:showSerName val="0"/>
              <c:showPercent val="1"/>
              <c:showBubbleSize val="0"/>
            </c:dLbl>
            <c:dLbl>
              <c:idx val="2"/>
              <c:layout>
                <c:manualLayout>
                  <c:x val="0"/>
                  <c:y val="-0.10969718628141391"/>
                </c:manualLayout>
              </c:layout>
              <c:dLblPos val="bestFit"/>
              <c:showLegendKey val="0"/>
              <c:showVal val="0"/>
              <c:showCatName val="0"/>
              <c:showSerName val="0"/>
              <c:showPercent val="1"/>
              <c:showBubbleSize val="0"/>
            </c:dLbl>
            <c:dLbl>
              <c:idx val="3"/>
              <c:delete val="1"/>
            </c:dLbl>
            <c:dLbl>
              <c:idx val="4"/>
              <c:delete val="1"/>
            </c:dLbl>
            <c:dLbl>
              <c:idx val="5"/>
              <c:delete val="1"/>
            </c:dLbl>
            <c:dLbl>
              <c:idx val="6"/>
              <c:layout>
                <c:manualLayout>
                  <c:x val="3.9249597833890704E-2"/>
                  <c:y val="2.4689696619505642E-2"/>
                </c:manualLayout>
              </c:layout>
              <c:showLegendKey val="0"/>
              <c:showVal val="0"/>
              <c:showCatName val="0"/>
              <c:showSerName val="0"/>
              <c:showPercent val="1"/>
              <c:showBubbleSize val="0"/>
            </c:dLbl>
            <c:dLbl>
              <c:idx val="7"/>
              <c:delete val="1"/>
            </c:dLbl>
            <c:dLbl>
              <c:idx val="8"/>
              <c:delete val="1"/>
            </c:dLbl>
            <c:dLbl>
              <c:idx val="9"/>
              <c:layout>
                <c:manualLayout>
                  <c:x val="2.0948514078184967E-2"/>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Reliability'!$BF$24:$BF$33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Reliability'!$BG$24:$BG$33</c:f>
              <c:numCache>
                <c:formatCode>_-* #,##0_-;\-* #,##0_-;_-* "-"??_-;_-@_-</c:formatCode>
                <c:ptCount val="10"/>
                <c:pt idx="0">
                  <c:v>0</c:v>
                </c:pt>
                <c:pt idx="1">
                  <c:v>2.5</c:v>
                </c:pt>
                <c:pt idx="2">
                  <c:v>6.5</c:v>
                </c:pt>
                <c:pt idx="3">
                  <c:v>0</c:v>
                </c:pt>
                <c:pt idx="4">
                  <c:v>0</c:v>
                </c:pt>
                <c:pt idx="5">
                  <c:v>0</c:v>
                </c:pt>
                <c:pt idx="6">
                  <c:v>13</c:v>
                </c:pt>
                <c:pt idx="7">
                  <c:v>0</c:v>
                </c:pt>
                <c:pt idx="8">
                  <c:v>0</c:v>
                </c:pt>
                <c:pt idx="9">
                  <c:v>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3803518459940181E-3"/>
                  <c:y val="-8.9952299098312819E-3"/>
                </c:manualLayout>
              </c:layout>
              <c:dLblPos val="bestFit"/>
              <c:showLegendKey val="0"/>
              <c:showVal val="0"/>
              <c:showCatName val="0"/>
              <c:showSerName val="0"/>
              <c:showPercent val="1"/>
              <c:showBubbleSize val="0"/>
            </c:dLbl>
            <c:dLbl>
              <c:idx val="1"/>
              <c:delete val="1"/>
            </c:dLbl>
            <c:dLbl>
              <c:idx val="2"/>
              <c:layout>
                <c:manualLayout>
                  <c:x val="0.11418688232212154"/>
                  <c:y val="-2.7034650119473994E-2"/>
                </c:manualLayout>
              </c:layout>
              <c:dLblPos val="bestFit"/>
              <c:showLegendKey val="0"/>
              <c:showVal val="0"/>
              <c:showCatName val="0"/>
              <c:showSerName val="0"/>
              <c:showPercent val="1"/>
              <c:showBubbleSize val="0"/>
            </c:dLbl>
            <c:dLbl>
              <c:idx val="3"/>
              <c:delete val="1"/>
            </c:dLbl>
            <c:dLbl>
              <c:idx val="4"/>
              <c:layout>
                <c:manualLayout>
                  <c:x val="-3.5543425753596643E-3"/>
                  <c:y val="-5.7645537420106755E-3"/>
                </c:manualLayout>
              </c:layout>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1.9310007168353314E-2"/>
                  <c:y val="-1.1712886339164232E-2"/>
                </c:manualLayout>
              </c:layout>
              <c:showLegendKey val="0"/>
              <c:showVal val="0"/>
              <c:showCatName val="0"/>
              <c:showSerName val="0"/>
              <c:showPercent val="1"/>
              <c:showBubbleSize val="0"/>
            </c:dLbl>
            <c:dLbl>
              <c:idx val="7"/>
              <c:delete val="1"/>
            </c:dLbl>
            <c:dLbl>
              <c:idx val="8"/>
              <c:delete val="1"/>
            </c:dLbl>
            <c:dLbl>
              <c:idx val="9"/>
              <c:layout>
                <c:manualLayout>
                  <c:x val="1.5570938498471106E-2"/>
                  <c:y val="-1.7980880612927297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Reliability'!$BK$7:$BK$16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Reliability'!$BL$7:$BL$16</c:f>
              <c:numCache>
                <c:formatCode>_-* #,##0_-;\-* #,##0_-;_-* "-"??_-;_-@_-</c:formatCode>
                <c:ptCount val="10"/>
                <c:pt idx="0">
                  <c:v>1140</c:v>
                </c:pt>
                <c:pt idx="1">
                  <c:v>55</c:v>
                </c:pt>
                <c:pt idx="2">
                  <c:v>15025</c:v>
                </c:pt>
                <c:pt idx="3">
                  <c:v>78</c:v>
                </c:pt>
                <c:pt idx="4">
                  <c:v>1677</c:v>
                </c:pt>
                <c:pt idx="5">
                  <c:v>366</c:v>
                </c:pt>
                <c:pt idx="6">
                  <c:v>538</c:v>
                </c:pt>
                <c:pt idx="7">
                  <c:v>20</c:v>
                </c:pt>
                <c:pt idx="8">
                  <c:v>1</c:v>
                </c:pt>
                <c:pt idx="9">
                  <c:v>1941</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859769935053E-2"/>
                  <c:y val="-3.4103390851433226E-4"/>
                </c:manualLayout>
              </c:layout>
              <c:dLblPos val="bestFit"/>
              <c:showLegendKey val="0"/>
              <c:showVal val="0"/>
              <c:showCatName val="0"/>
              <c:showSerName val="0"/>
              <c:showPercent val="1"/>
              <c:showBubbleSize val="0"/>
            </c:dLbl>
            <c:dLbl>
              <c:idx val="1"/>
              <c:delete val="1"/>
            </c:dLbl>
            <c:dLbl>
              <c:idx val="2"/>
              <c:layout>
                <c:manualLayout>
                  <c:x val="6.0260404439575442E-2"/>
                  <c:y val="-3.6447360172690577E-3"/>
                </c:manualLayout>
              </c:layout>
              <c:dLblPos val="bestFit"/>
              <c:showLegendKey val="0"/>
              <c:showVal val="0"/>
              <c:showCatName val="0"/>
              <c:showSerName val="0"/>
              <c:showPercent val="1"/>
              <c:showBubbleSize val="0"/>
            </c:dLbl>
            <c:dLbl>
              <c:idx val="3"/>
              <c:delete val="1"/>
            </c:dLbl>
            <c:dLbl>
              <c:idx val="4"/>
              <c:layout>
                <c:manualLayout>
                  <c:x val="-6.0556707619271203E-3"/>
                  <c:y val="1.0832000087217464E-2"/>
                </c:manualLayout>
              </c:layout>
              <c:showLegendKey val="0"/>
              <c:showVal val="0"/>
              <c:showCatName val="0"/>
              <c:showSerName val="0"/>
              <c:showPercent val="1"/>
              <c:showBubbleSize val="0"/>
            </c:dLbl>
            <c:dLbl>
              <c:idx val="5"/>
              <c:layout>
                <c:manualLayout>
                  <c:x val="-1.9938310248584917E-2"/>
                  <c:y val="8.4829203677306286E-3"/>
                </c:manualLayout>
              </c:layout>
              <c:dLblPos val="bestFit"/>
              <c:showLegendKey val="0"/>
              <c:showVal val="0"/>
              <c:showCatName val="0"/>
              <c:showSerName val="0"/>
              <c:showPercent val="1"/>
              <c:showBubbleSize val="0"/>
            </c:dLbl>
            <c:dLbl>
              <c:idx val="6"/>
              <c:layout>
                <c:manualLayout>
                  <c:x val="3.5136788546312962E-2"/>
                  <c:y val="-1.5948530794578343E-2"/>
                </c:manualLayout>
              </c:layout>
              <c:showLegendKey val="0"/>
              <c:showVal val="0"/>
              <c:showCatName val="0"/>
              <c:showSerName val="0"/>
              <c:showPercent val="1"/>
              <c:showBubbleSize val="0"/>
            </c:dLbl>
            <c:dLbl>
              <c:idx val="7"/>
              <c:delete val="1"/>
            </c:dLbl>
            <c:dLbl>
              <c:idx val="8"/>
              <c:delete val="1"/>
            </c:dLbl>
            <c:dLbl>
              <c:idx val="9"/>
              <c:layout>
                <c:manualLayout>
                  <c:x val="4.1409082609489528E-2"/>
                  <c:y val="-2.248677428938209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Reliability'!$BK$24:$BK$33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Reliability'!$BL$24:$BL$33</c:f>
              <c:numCache>
                <c:formatCode>_-* #,##0_-;\-* #,##0_-;_-* "-"??_-;_-@_-</c:formatCode>
                <c:ptCount val="10"/>
                <c:pt idx="0">
                  <c:v>4157.12</c:v>
                </c:pt>
                <c:pt idx="1">
                  <c:v>48.57</c:v>
                </c:pt>
                <c:pt idx="2">
                  <c:v>32990.480000000003</c:v>
                </c:pt>
                <c:pt idx="3">
                  <c:v>150.35</c:v>
                </c:pt>
                <c:pt idx="4">
                  <c:v>3506.5699999999997</c:v>
                </c:pt>
                <c:pt idx="5">
                  <c:v>789.67000000000007</c:v>
                </c:pt>
                <c:pt idx="6">
                  <c:v>1016.9200000000001</c:v>
                </c:pt>
                <c:pt idx="7">
                  <c:v>68.400000000000006</c:v>
                </c:pt>
                <c:pt idx="8">
                  <c:v>2.75</c:v>
                </c:pt>
                <c:pt idx="9">
                  <c:v>3199.66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0.10399670435569418"/>
                  <c:y val="-2.2512200184133642E-2"/>
                </c:manualLayout>
              </c:layout>
              <c:dLblPos val="bestFit"/>
              <c:showLegendKey val="0"/>
              <c:showVal val="0"/>
              <c:showCatName val="0"/>
              <c:showSerName val="0"/>
              <c:showPercent val="1"/>
              <c:showBubbleSize val="0"/>
            </c:dLbl>
            <c:dLbl>
              <c:idx val="1"/>
              <c:layout>
                <c:manualLayout>
                  <c:x val="-1.8341012544209518E-2"/>
                  <c:y val="-1.795994827228363E-2"/>
                </c:manualLayout>
              </c:layout>
              <c:dLblPos val="bestFit"/>
              <c:showLegendKey val="0"/>
              <c:showVal val="0"/>
              <c:showCatName val="0"/>
              <c:showSerName val="0"/>
              <c:showPercent val="1"/>
              <c:showBubbleSize val="0"/>
            </c:dLbl>
            <c:dLbl>
              <c:idx val="2"/>
              <c:delete val="1"/>
            </c:dLbl>
            <c:dLbl>
              <c:idx val="3"/>
              <c:layout>
                <c:manualLayout>
                  <c:x val="-8.5133391039803573E-3"/>
                  <c:y val="-4.0585679795501678E-2"/>
                </c:manualLayout>
              </c:layout>
              <c:dLblPos val="bestFit"/>
              <c:showLegendKey val="0"/>
              <c:showVal val="0"/>
              <c:showCatName val="0"/>
              <c:showSerName val="0"/>
              <c:showPercent val="1"/>
              <c:showBubbleSize val="0"/>
            </c:dLbl>
            <c:dLbl>
              <c:idx val="4"/>
              <c:layout>
                <c:manualLayout>
                  <c:x val="-7.3397971118974231E-3"/>
                  <c:y val="-3.2632099921769811E-2"/>
                </c:manualLayout>
              </c:layout>
              <c:showLegendKey val="0"/>
              <c:showVal val="0"/>
              <c:showCatName val="0"/>
              <c:showSerName val="0"/>
              <c:showPercent val="1"/>
              <c:showBubbleSize val="0"/>
            </c:dLbl>
            <c:dLbl>
              <c:idx val="5"/>
              <c:layout>
                <c:manualLayout>
                  <c:x val="5.2725813346542159E-2"/>
                  <c:y val="-4.4972601694810025E-3"/>
                </c:manualLayout>
              </c:layout>
              <c:dLblPos val="bestFit"/>
              <c:showLegendKey val="0"/>
              <c:showVal val="0"/>
              <c:showCatName val="0"/>
              <c:showSerName val="0"/>
              <c:showPercent val="1"/>
              <c:showBubbleSize val="0"/>
            </c:dLbl>
            <c:dLbl>
              <c:idx val="6"/>
              <c:layout>
                <c:manualLayout>
                  <c:x val="0"/>
                  <c:y val="-0.21079450398974603"/>
                </c:manualLayout>
              </c:layout>
              <c:showLegendKey val="0"/>
              <c:showVal val="0"/>
              <c:showCatName val="0"/>
              <c:showSerName val="0"/>
              <c:showPercent val="1"/>
              <c:showBubbleSize val="0"/>
            </c:dLbl>
            <c:dLbl>
              <c:idx val="7"/>
              <c:delete val="1"/>
            </c:dLbl>
            <c:dLbl>
              <c:idx val="8"/>
              <c:delete val="1"/>
            </c:dLbl>
            <c:dLbl>
              <c:idx val="9"/>
              <c:layout>
                <c:manualLayout>
                  <c:x val="1.0380216979597574E-2"/>
                  <c:y val="-4.4635555531903192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Reliability'!$BP$7:$BP$16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Reliability'!$BQ$7:$BQ$16</c:f>
              <c:numCache>
                <c:formatCode>_-* #,##0_-;\-* #,##0_-;_-* "-"??_-;_-@_-</c:formatCode>
                <c:ptCount val="10"/>
                <c:pt idx="0">
                  <c:v>26504</c:v>
                </c:pt>
                <c:pt idx="1">
                  <c:v>5376</c:v>
                </c:pt>
                <c:pt idx="2">
                  <c:v>1051</c:v>
                </c:pt>
                <c:pt idx="3">
                  <c:v>12952</c:v>
                </c:pt>
                <c:pt idx="4">
                  <c:v>2733</c:v>
                </c:pt>
                <c:pt idx="5">
                  <c:v>102753</c:v>
                </c:pt>
                <c:pt idx="6">
                  <c:v>41289</c:v>
                </c:pt>
                <c:pt idx="7">
                  <c:v>2</c:v>
                </c:pt>
                <c:pt idx="8">
                  <c:v>135</c:v>
                </c:pt>
                <c:pt idx="9">
                  <c:v>35456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4.2659916956461321E-3"/>
                  <c:y val="-8.8246356626755593E-3"/>
                </c:manualLayout>
              </c:layout>
              <c:dLblPos val="bestFit"/>
              <c:showLegendKey val="0"/>
              <c:showVal val="0"/>
              <c:showCatName val="0"/>
              <c:showSerName val="0"/>
              <c:showPercent val="1"/>
              <c:showBubbleSize val="0"/>
            </c:dLbl>
            <c:dLbl>
              <c:idx val="2"/>
              <c:delete val="1"/>
            </c:dLbl>
            <c:dLbl>
              <c:idx val="3"/>
              <c:layout>
                <c:manualLayout>
                  <c:x val="7.1513608492890495E-3"/>
                  <c:y val="-1.6625488213377525E-2"/>
                </c:manualLayout>
              </c:layout>
              <c:dLblPos val="bestFit"/>
              <c:showLegendKey val="0"/>
              <c:showVal val="0"/>
              <c:showCatName val="0"/>
              <c:showSerName val="0"/>
              <c:showPercent val="1"/>
              <c:showBubbleSize val="0"/>
            </c:dLbl>
            <c:dLbl>
              <c:idx val="4"/>
              <c:delete val="1"/>
            </c:dLbl>
            <c:dLbl>
              <c:idx val="5"/>
              <c:layout>
                <c:manualLayout>
                  <c:x val="1.0098998223912398E-3"/>
                  <c:y val="4.1561165334329069E-3"/>
                </c:manualLayout>
              </c:layout>
              <c:dLblPos val="bestFit"/>
              <c:showLegendKey val="0"/>
              <c:showVal val="0"/>
              <c:showCatName val="0"/>
              <c:showSerName val="0"/>
              <c:showPercent val="1"/>
              <c:showBubbleSize val="0"/>
            </c:dLbl>
            <c:dLbl>
              <c:idx val="6"/>
              <c:layout>
                <c:manualLayout>
                  <c:x val="1.3066429470105686E-2"/>
                  <c:y val="-0.13045620184301401"/>
                </c:manualLayout>
              </c:layout>
              <c:showLegendKey val="0"/>
              <c:showVal val="0"/>
              <c:showCatName val="0"/>
              <c:showSerName val="0"/>
              <c:showPercent val="1"/>
              <c:showBubbleSize val="0"/>
            </c:dLbl>
            <c:dLbl>
              <c:idx val="7"/>
              <c:delete val="1"/>
            </c:dLbl>
            <c:dLbl>
              <c:idx val="8"/>
              <c:delete val="1"/>
            </c:dLbl>
            <c:dLbl>
              <c:idx val="9"/>
              <c:layout>
                <c:manualLayout>
                  <c:x val="0"/>
                  <c:y val="-9.5063627864889252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Reliability'!$BP$24:$BP$33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Reliability'!$BQ$24:$BQ$33</c:f>
              <c:numCache>
                <c:formatCode>_-* #,##0_-;\-* #,##0_-;_-* "-"??_-;_-@_-</c:formatCode>
                <c:ptCount val="10"/>
                <c:pt idx="0">
                  <c:v>1438.9166667269997</c:v>
                </c:pt>
                <c:pt idx="1">
                  <c:v>16385.133332400001</c:v>
                </c:pt>
                <c:pt idx="2">
                  <c:v>318.43333333300001</c:v>
                </c:pt>
                <c:pt idx="3">
                  <c:v>8879.4501</c:v>
                </c:pt>
                <c:pt idx="4">
                  <c:v>219.28333329999998</c:v>
                </c:pt>
                <c:pt idx="5">
                  <c:v>63470.316665300008</c:v>
                </c:pt>
                <c:pt idx="6">
                  <c:v>27408.9</c:v>
                </c:pt>
                <c:pt idx="7">
                  <c:v>50</c:v>
                </c:pt>
                <c:pt idx="8">
                  <c:v>41.683340000000001</c:v>
                </c:pt>
                <c:pt idx="9">
                  <c:v>17358.133333400001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2.5761525150948289E-2"/>
                  <c:y val="-4.4891001044843103E-3"/>
                </c:manualLayout>
              </c:layout>
              <c:dLblPos val="bestFit"/>
              <c:showLegendKey val="0"/>
              <c:showVal val="0"/>
              <c:showCatName val="0"/>
              <c:showSerName val="0"/>
              <c:showPercent val="1"/>
              <c:showBubbleSize val="0"/>
            </c:dLbl>
            <c:dLbl>
              <c:idx val="1"/>
              <c:layout>
                <c:manualLayout>
                  <c:x val="4.9213156748264923E-2"/>
                  <c:y val="2.2537389949992992E-2"/>
                </c:manualLayout>
              </c:layout>
              <c:dLblPos val="bestFit"/>
              <c:showLegendKey val="0"/>
              <c:showVal val="0"/>
              <c:showCatName val="0"/>
              <c:showSerName val="0"/>
              <c:showPercent val="1"/>
              <c:showBubbleSize val="0"/>
            </c:dLbl>
            <c:dLbl>
              <c:idx val="2"/>
              <c:layout>
                <c:manualLayout>
                  <c:x val="0"/>
                  <c:y val="7.2058695702306635E-2"/>
                </c:manualLayout>
              </c:layout>
              <c:dLblPos val="bestFit"/>
              <c:showLegendKey val="0"/>
              <c:showVal val="0"/>
              <c:showCatName val="0"/>
              <c:showSerName val="0"/>
              <c:showPercent val="1"/>
              <c:showBubbleSize val="0"/>
            </c:dLbl>
            <c:dLbl>
              <c:idx val="3"/>
              <c:layout>
                <c:manualLayout>
                  <c:x val="-3.4464903268098868E-2"/>
                  <c:y val="-9.0115500398246645E-3"/>
                </c:manualLayout>
              </c:layout>
              <c:dLblPos val="bestFit"/>
              <c:showLegendKey val="0"/>
              <c:showVal val="0"/>
              <c:showCatName val="0"/>
              <c:showSerName val="0"/>
              <c:showPercent val="1"/>
              <c:showBubbleSize val="0"/>
            </c:dLbl>
            <c:dLbl>
              <c:idx val="4"/>
              <c:layout>
                <c:manualLayout>
                  <c:x val="1.8802010408416316E-2"/>
                  <c:y val="6.1429678865963837E-2"/>
                </c:manualLayout>
              </c:layout>
              <c:showLegendKey val="0"/>
              <c:showVal val="0"/>
              <c:showCatName val="0"/>
              <c:showSerName val="0"/>
              <c:showPercent val="1"/>
              <c:showBubbleSize val="0"/>
            </c:dLbl>
            <c:dLbl>
              <c:idx val="5"/>
              <c:layout>
                <c:manualLayout>
                  <c:x val="5.1903128328237022E-3"/>
                  <c:y val="-5.856656040842903E-2"/>
                </c:manualLayout>
              </c:layout>
              <c:dLblPos val="bestFit"/>
              <c:showLegendKey val="0"/>
              <c:showVal val="0"/>
              <c:showCatName val="0"/>
              <c:showSerName val="0"/>
              <c:showPercent val="1"/>
              <c:showBubbleSize val="0"/>
            </c:dLbl>
            <c:dLbl>
              <c:idx val="6"/>
              <c:layout>
                <c:manualLayout>
                  <c:x val="-3.164905638477955E-2"/>
                  <c:y val="-6.0224827529930377E-3"/>
                </c:manualLayout>
              </c:layout>
              <c:showLegendKey val="0"/>
              <c:showVal val="0"/>
              <c:showCatName val="0"/>
              <c:showSerName val="0"/>
              <c:showPercent val="1"/>
              <c:showBubbleSize val="0"/>
            </c:dLbl>
            <c:dLbl>
              <c:idx val="7"/>
              <c:delete val="1"/>
            </c:dLbl>
            <c:dLbl>
              <c:idx val="8"/>
              <c:layout>
                <c:manualLayout>
                  <c:x val="-2.6996165707480507E-2"/>
                  <c:y val="-1.7972720547930626E-2"/>
                </c:manualLayout>
              </c:layout>
              <c:dLblPos val="bestFit"/>
              <c:showLegendKey val="0"/>
              <c:showVal val="0"/>
              <c:showCatName val="0"/>
              <c:showSerName val="0"/>
              <c:showPercent val="1"/>
              <c:showBubbleSize val="0"/>
            </c:dLbl>
            <c:dLbl>
              <c:idx val="9"/>
              <c:layout>
                <c:manualLayout>
                  <c:x val="0"/>
                  <c:y val="-1.3475105593014984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Reliability'!$BU$7:$BU$16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Reliability'!$BV$7:$BV$16</c:f>
              <c:numCache>
                <c:formatCode>_-* #,##0_-;\-* #,##0_-;_-* "-"??_-;_-@_-</c:formatCode>
                <c:ptCount val="10"/>
                <c:pt idx="0">
                  <c:v>1011</c:v>
                </c:pt>
                <c:pt idx="1">
                  <c:v>1558</c:v>
                </c:pt>
                <c:pt idx="2">
                  <c:v>21295</c:v>
                </c:pt>
                <c:pt idx="3">
                  <c:v>10243</c:v>
                </c:pt>
                <c:pt idx="4">
                  <c:v>864</c:v>
                </c:pt>
                <c:pt idx="5">
                  <c:v>15625</c:v>
                </c:pt>
                <c:pt idx="6">
                  <c:v>2172</c:v>
                </c:pt>
                <c:pt idx="7">
                  <c:v>0</c:v>
                </c:pt>
                <c:pt idx="8">
                  <c:v>676</c:v>
                </c:pt>
                <c:pt idx="9">
                  <c:v>2006</c:v>
                </c:pt>
              </c:numCache>
            </c:numRef>
          </c:val>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
</a:t>
            </a:r>
          </a:p>
        </c:rich>
      </c:tx>
      <c:layout/>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0.10361621764330373"/>
                  <c:y val="-4.4894548899189497E-3"/>
                </c:manualLayout>
              </c:layout>
              <c:dLblPos val="bestFit"/>
              <c:showLegendKey val="0"/>
              <c:showVal val="0"/>
              <c:showCatName val="0"/>
              <c:showSerName val="0"/>
              <c:showPercent val="1"/>
              <c:showBubbleSize val="0"/>
            </c:dLbl>
            <c:dLbl>
              <c:idx val="1"/>
              <c:layout>
                <c:manualLayout>
                  <c:x val="0.25163535722838931"/>
                  <c:y val="-1.795994827228363E-2"/>
                </c:manualLayout>
              </c:layout>
              <c:dLblPos val="bestFit"/>
              <c:showLegendKey val="0"/>
              <c:showVal val="0"/>
              <c:showCatName val="0"/>
              <c:showSerName val="0"/>
              <c:showPercent val="1"/>
              <c:showBubbleSize val="0"/>
            </c:dLbl>
            <c:dLbl>
              <c:idx val="2"/>
              <c:delete val="1"/>
            </c:dLbl>
            <c:dLbl>
              <c:idx val="3"/>
              <c:delete val="1"/>
            </c:dLbl>
            <c:dLbl>
              <c:idx val="4"/>
              <c:layout>
                <c:manualLayout>
                  <c:x val="-6.3421127270557515E-2"/>
                  <c:y val="1.9300327644348889E-2"/>
                </c:manualLayout>
              </c:layout>
              <c:showLegendKey val="0"/>
              <c:showVal val="0"/>
              <c:showCatName val="0"/>
              <c:showSerName val="0"/>
              <c:showPercent val="1"/>
              <c:showBubbleSize val="0"/>
            </c:dLbl>
            <c:dLbl>
              <c:idx val="5"/>
              <c:layout>
                <c:manualLayout>
                  <c:x val="-3.5509504811460868E-2"/>
                  <c:y val="-2.2520360249130331E-2"/>
                </c:manualLayout>
              </c:layout>
              <c:dLblPos val="bestFit"/>
              <c:showLegendKey val="0"/>
              <c:showVal val="0"/>
              <c:showCatName val="0"/>
              <c:showSerName val="0"/>
              <c:showPercent val="1"/>
              <c:showBubbleSize val="0"/>
            </c:dLbl>
            <c:dLbl>
              <c:idx val="6"/>
              <c:delete val="1"/>
            </c:dLbl>
            <c:dLbl>
              <c:idx val="7"/>
              <c:delete val="1"/>
            </c:dLbl>
            <c:dLbl>
              <c:idx val="8"/>
              <c:layout>
                <c:manualLayout>
                  <c:x val="3.0097275453580211E-2"/>
                  <c:y val="-3.5995820627579958E-2"/>
                </c:manualLayout>
              </c:layout>
              <c:dLblPos val="bestFi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Reliability'!$H$7:$H$16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Reliability'!$I$7:$I$16</c:f>
              <c:numCache>
                <c:formatCode>_-* #,##0_-;\-* #,##0_-;_-* "-"??_-;_-@_-</c:formatCode>
                <c:ptCount val="10"/>
                <c:pt idx="0">
                  <c:v>1</c:v>
                </c:pt>
                <c:pt idx="1">
                  <c:v>150</c:v>
                </c:pt>
                <c:pt idx="2">
                  <c:v>0</c:v>
                </c:pt>
                <c:pt idx="3">
                  <c:v>0</c:v>
                </c:pt>
                <c:pt idx="4">
                  <c:v>1</c:v>
                </c:pt>
                <c:pt idx="5">
                  <c:v>1</c:v>
                </c:pt>
                <c:pt idx="6">
                  <c:v>0</c:v>
                </c:pt>
                <c:pt idx="7">
                  <c:v>0</c:v>
                </c:pt>
                <c:pt idx="8">
                  <c:v>4</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3.0994453791376476E-2"/>
                  <c:y val="3.9857699257833902E-3"/>
                </c:manualLayout>
              </c:layout>
              <c:dLblPos val="bestFit"/>
              <c:showLegendKey val="0"/>
              <c:showVal val="0"/>
              <c:showCatName val="0"/>
              <c:showSerName val="0"/>
              <c:showPercent val="1"/>
              <c:showBubbleSize val="0"/>
            </c:dLbl>
            <c:dLbl>
              <c:idx val="1"/>
              <c:layout>
                <c:manualLayout>
                  <c:x val="2.3261633669822982E-2"/>
                  <c:y val="4.1561165334329069E-3"/>
                </c:manualLayout>
              </c:layout>
              <c:dLblPos val="bestFit"/>
              <c:showLegendKey val="0"/>
              <c:showVal val="0"/>
              <c:showCatName val="0"/>
              <c:showSerName val="0"/>
              <c:showPercent val="1"/>
              <c:showBubbleSize val="0"/>
            </c:dLbl>
            <c:dLbl>
              <c:idx val="2"/>
              <c:layout>
                <c:manualLayout>
                  <c:x val="0"/>
                  <c:y val="-3.8259166691650838E-2"/>
                </c:manualLayout>
              </c:layout>
              <c:dLblPos val="bestFit"/>
              <c:showLegendKey val="0"/>
              <c:showVal val="0"/>
              <c:showCatName val="0"/>
              <c:showSerName val="0"/>
              <c:showPercent val="1"/>
              <c:showBubbleSize val="0"/>
            </c:dLbl>
            <c:dLbl>
              <c:idx val="3"/>
              <c:layout>
                <c:manualLayout>
                  <c:x val="3.8086166757962281E-2"/>
                  <c:y val="-1.6625147520162226E-2"/>
                </c:manualLayout>
              </c:layout>
              <c:dLblPos val="bestFit"/>
              <c:showLegendKey val="0"/>
              <c:showVal val="0"/>
              <c:showCatName val="0"/>
              <c:showSerName val="0"/>
              <c:showPercent val="1"/>
              <c:showBubbleSize val="0"/>
            </c:dLbl>
            <c:dLbl>
              <c:idx val="4"/>
              <c:layout>
                <c:manualLayout>
                  <c:x val="-8.6763440018780818E-3"/>
                  <c:y val="-1.0093036503233861E-2"/>
                </c:manualLayout>
              </c:layout>
              <c:showLegendKey val="0"/>
              <c:showVal val="0"/>
              <c:showCatName val="0"/>
              <c:showSerName val="0"/>
              <c:showPercent val="1"/>
              <c:showBubbleSize val="0"/>
            </c:dLbl>
            <c:dLbl>
              <c:idx val="5"/>
              <c:layout>
                <c:manualLayout>
                  <c:x val="5.176135326186191E-3"/>
                  <c:y val="-9.5360371655414708E-2"/>
                </c:manualLayout>
              </c:layout>
              <c:dLblPos val="bestFit"/>
              <c:showLegendKey val="0"/>
              <c:showVal val="0"/>
              <c:showCatName val="0"/>
              <c:showSerName val="0"/>
              <c:showPercent val="1"/>
              <c:showBubbleSize val="0"/>
            </c:dLbl>
            <c:dLbl>
              <c:idx val="6"/>
              <c:layout>
                <c:manualLayout>
                  <c:x val="-4.408477776038814E-2"/>
                  <c:y val="-4.7863989817361185E-3"/>
                </c:manualLayout>
              </c:layout>
              <c:showLegendKey val="0"/>
              <c:showVal val="0"/>
              <c:showCatName val="0"/>
              <c:showSerName val="0"/>
              <c:showPercent val="1"/>
              <c:showBubbleSize val="0"/>
            </c:dLbl>
            <c:dLbl>
              <c:idx val="7"/>
              <c:delete val="1"/>
            </c:dLbl>
            <c:dLbl>
              <c:idx val="8"/>
              <c:delete val="1"/>
            </c:dLbl>
            <c:dLbl>
              <c:idx val="9"/>
              <c:layout>
                <c:manualLayout>
                  <c:x val="0"/>
                  <c:y val="-1.3833166620786647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Reliability'!$BU$24:$BU$33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Reliability'!$BV$24:$BV$33</c:f>
              <c:numCache>
                <c:formatCode>_-* #,##0_-;\-* #,##0_-;_-* "-"??_-;_-@_-</c:formatCode>
                <c:ptCount val="10"/>
                <c:pt idx="0">
                  <c:v>1719</c:v>
                </c:pt>
                <c:pt idx="1">
                  <c:v>3921</c:v>
                </c:pt>
                <c:pt idx="2">
                  <c:v>10027.200000000001</c:v>
                </c:pt>
                <c:pt idx="3">
                  <c:v>20163.09</c:v>
                </c:pt>
                <c:pt idx="4">
                  <c:v>1219.03</c:v>
                </c:pt>
                <c:pt idx="5">
                  <c:v>21486.799999999999</c:v>
                </c:pt>
                <c:pt idx="6">
                  <c:v>3228.3500000000004</c:v>
                </c:pt>
                <c:pt idx="7">
                  <c:v>0</c:v>
                </c:pt>
                <c:pt idx="8">
                  <c:v>136.67000000000002</c:v>
                </c:pt>
                <c:pt idx="9">
                  <c:v>1331.21</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0002738196533855E-3"/>
                  <c:y val="-1.3630537542736852E-2"/>
                </c:manualLayout>
              </c:layout>
              <c:dLblPos val="bestFit"/>
              <c:showLegendKey val="0"/>
              <c:showVal val="0"/>
              <c:showCatName val="0"/>
              <c:showSerName val="0"/>
              <c:showPercent val="1"/>
              <c:showBubbleSize val="0"/>
            </c:dLbl>
            <c:dLbl>
              <c:idx val="1"/>
              <c:layout>
                <c:manualLayout>
                  <c:x val="0"/>
                  <c:y val="-0.11091837151791371"/>
                </c:manualLayout>
              </c:layout>
              <c:dLblPos val="bestFit"/>
              <c:showLegendKey val="0"/>
              <c:showVal val="0"/>
              <c:showCatName val="0"/>
              <c:showSerName val="0"/>
              <c:showPercent val="1"/>
              <c:showBubbleSize val="0"/>
            </c:dLbl>
            <c:dLbl>
              <c:idx val="2"/>
              <c:layout>
                <c:manualLayout>
                  <c:x val="-1.8672865616670468E-3"/>
                  <c:y val="-9.8207168988300834E-3"/>
                </c:manualLayout>
              </c:layout>
              <c:dLblPos val="bestFit"/>
              <c:showLegendKey val="0"/>
              <c:showVal val="0"/>
              <c:showCatName val="0"/>
              <c:showSerName val="0"/>
              <c:showPercent val="1"/>
              <c:showBubbleSize val="0"/>
            </c:dLbl>
            <c:dLbl>
              <c:idx val="3"/>
              <c:layout>
                <c:manualLayout>
                  <c:x val="1.224791222731445E-2"/>
                  <c:y val="-9.8207168988300834E-3"/>
                </c:manualLayout>
              </c:layout>
              <c:dLblPos val="bestFit"/>
              <c:showLegendKey val="0"/>
              <c:showVal val="0"/>
              <c:showCatName val="0"/>
              <c:showSerName val="0"/>
              <c:showPercent val="1"/>
              <c:showBubbleSize val="0"/>
            </c:dLbl>
            <c:dLbl>
              <c:idx val="4"/>
              <c:layout>
                <c:manualLayout>
                  <c:x val="6.4923457189727599E-2"/>
                  <c:y val="-3.0353748726288528E-3"/>
                </c:manualLayout>
              </c:layout>
              <c:showLegendKey val="0"/>
              <c:showVal val="0"/>
              <c:showCatName val="0"/>
              <c:showSerName val="0"/>
              <c:showPercent val="1"/>
              <c:showBubbleSize val="0"/>
            </c:dLbl>
            <c:dLbl>
              <c:idx val="5"/>
              <c:layout>
                <c:manualLayout>
                  <c:x val="-4.3676278145186537E-3"/>
                  <c:y val="9.4075818314000165E-3"/>
                </c:manualLayout>
              </c:layout>
              <c:dLblPos val="bestFit"/>
              <c:showLegendKey val="0"/>
              <c:showVal val="0"/>
              <c:showCatName val="0"/>
              <c:showSerName val="0"/>
              <c:showPercent val="1"/>
              <c:showBubbleSize val="0"/>
            </c:dLbl>
            <c:dLbl>
              <c:idx val="6"/>
              <c:layout>
                <c:manualLayout>
                  <c:x val="0"/>
                  <c:y val="-7.9512807187090334E-2"/>
                </c:manualLayout>
              </c:layout>
              <c:showLegendKey val="0"/>
              <c:showVal val="0"/>
              <c:showCatName val="0"/>
              <c:showSerName val="0"/>
              <c:showPercent val="1"/>
              <c:showBubbleSize val="0"/>
            </c:dLbl>
            <c:dLbl>
              <c:idx val="7"/>
              <c:delete val="1"/>
            </c:dLbl>
            <c:dLbl>
              <c:idx val="8"/>
              <c:layout>
                <c:manualLayout>
                  <c:x val="1.5570938498471106E-2"/>
                  <c:y val="-1.3079082518985236E-2"/>
                </c:manualLayout>
              </c:layout>
              <c:dLblPos val="bestFi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Reliability'!$BZ$7:$BZ$16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Reliability'!$CA$7:$CA$16</c:f>
              <c:numCache>
                <c:formatCode>_-* #,##0_-;\-* #,##0_-;_-* "-"??_-;_-@_-</c:formatCode>
                <c:ptCount val="10"/>
                <c:pt idx="0">
                  <c:v>25857</c:v>
                </c:pt>
                <c:pt idx="1">
                  <c:v>21806</c:v>
                </c:pt>
                <c:pt idx="2">
                  <c:v>5408</c:v>
                </c:pt>
                <c:pt idx="3">
                  <c:v>15124</c:v>
                </c:pt>
                <c:pt idx="4">
                  <c:v>13427</c:v>
                </c:pt>
                <c:pt idx="5">
                  <c:v>46346</c:v>
                </c:pt>
                <c:pt idx="6">
                  <c:v>4091</c:v>
                </c:pt>
                <c:pt idx="7">
                  <c:v>104</c:v>
                </c:pt>
                <c:pt idx="8">
                  <c:v>35192</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3.6048763852101838E-2"/>
                  <c:y val="-8.9947201171594448E-3"/>
                </c:manualLayout>
              </c:layout>
              <c:dLblPos val="bestFit"/>
              <c:showLegendKey val="0"/>
              <c:showVal val="0"/>
              <c:showCatName val="0"/>
              <c:showSerName val="0"/>
              <c:showPercent val="1"/>
              <c:showBubbleSize val="0"/>
            </c:dLbl>
            <c:dLbl>
              <c:idx val="1"/>
              <c:layout>
                <c:manualLayout>
                  <c:x val="0.13713661084591908"/>
                  <c:y val="-4.4973929348349475E-3"/>
                </c:manualLayout>
              </c:layout>
              <c:dLblPos val="bestFit"/>
              <c:showLegendKey val="0"/>
              <c:showVal val="0"/>
              <c:showCatName val="0"/>
              <c:showSerName val="0"/>
              <c:showPercent val="1"/>
              <c:showBubbleSize val="0"/>
            </c:dLbl>
            <c:dLbl>
              <c:idx val="2"/>
              <c:layout>
                <c:manualLayout>
                  <c:x val="-1.9142323297428076E-3"/>
                  <c:y val="1.9059431089996252E-4"/>
                </c:manualLayout>
              </c:layout>
              <c:dLblPos val="bestFit"/>
              <c:showLegendKey val="0"/>
              <c:showVal val="0"/>
              <c:showCatName val="0"/>
              <c:showSerName val="0"/>
              <c:showPercent val="1"/>
              <c:showBubbleSize val="0"/>
            </c:dLbl>
            <c:dLbl>
              <c:idx val="3"/>
              <c:layout>
                <c:manualLayout>
                  <c:x val="-3.3228961898034344E-3"/>
                  <c:y val="4.6408313275384258E-3"/>
                </c:manualLayout>
              </c:layout>
              <c:dLblPos val="bestFit"/>
              <c:showLegendKey val="0"/>
              <c:showVal val="0"/>
              <c:showCatName val="0"/>
              <c:showSerName val="0"/>
              <c:showPercent val="1"/>
              <c:showBubbleSize val="0"/>
            </c:dLbl>
            <c:dLbl>
              <c:idx val="4"/>
              <c:layout>
                <c:manualLayout>
                  <c:x val="-1.1733642117729825E-2"/>
                  <c:y val="4.7925359904422557E-3"/>
                </c:manualLayout>
              </c:layout>
              <c:showLegendKey val="0"/>
              <c:showVal val="0"/>
              <c:showCatName val="0"/>
              <c:showSerName val="0"/>
              <c:showPercent val="1"/>
              <c:showBubbleSize val="0"/>
            </c:dLbl>
            <c:dLbl>
              <c:idx val="5"/>
              <c:layout>
                <c:manualLayout>
                  <c:x val="0"/>
                  <c:y val="3.5548291483167085E-2"/>
                </c:manualLayout>
              </c:layout>
              <c:dLblPos val="bestFit"/>
              <c:showLegendKey val="0"/>
              <c:showVal val="0"/>
              <c:showCatName val="0"/>
              <c:showSerName val="0"/>
              <c:showPercent val="1"/>
              <c:showBubbleSize val="0"/>
            </c:dLbl>
            <c:dLbl>
              <c:idx val="6"/>
              <c:layout>
                <c:manualLayout>
                  <c:x val="1.4868346832042153E-2"/>
                  <c:y val="-8.4349776453796307E-2"/>
                </c:manualLayout>
              </c:layout>
              <c:showLegendKey val="0"/>
              <c:showVal val="0"/>
              <c:showCatName val="0"/>
              <c:showSerName val="0"/>
              <c:showPercent val="1"/>
              <c:showBubbleSize val="0"/>
            </c:dLbl>
            <c:dLbl>
              <c:idx val="7"/>
              <c:delete val="1"/>
            </c:dLbl>
            <c:dLbl>
              <c:idx val="8"/>
              <c:layout>
                <c:manualLayout>
                  <c:x val="8.6564749784803191E-2"/>
                  <c:y val="-1.5244368321991201E-2"/>
                </c:manualLayout>
              </c:layou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Reliability'!$BZ$24:$BZ$33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Reliability'!$CA$24:$CA$33</c:f>
              <c:numCache>
                <c:formatCode>_-* #,##0_-;\-* #,##0_-;_-* "-"??_-;_-@_-</c:formatCode>
                <c:ptCount val="10"/>
                <c:pt idx="0">
                  <c:v>2731.4</c:v>
                </c:pt>
                <c:pt idx="1">
                  <c:v>20463.219999999998</c:v>
                </c:pt>
                <c:pt idx="2">
                  <c:v>449.15</c:v>
                </c:pt>
                <c:pt idx="3">
                  <c:v>13158.269999999999</c:v>
                </c:pt>
                <c:pt idx="4">
                  <c:v>3901.1000000000004</c:v>
                </c:pt>
                <c:pt idx="5">
                  <c:v>13693.68</c:v>
                </c:pt>
                <c:pt idx="6">
                  <c:v>3002.69</c:v>
                </c:pt>
                <c:pt idx="7">
                  <c:v>17.329999999999998</c:v>
                </c:pt>
                <c:pt idx="8">
                  <c:v>13756.979999999998</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5380899485300885E-2"/>
                  <c:y val="1.8815163662800033E-2"/>
                </c:manualLayout>
              </c:layout>
              <c:dLblPos val="bestFit"/>
              <c:showLegendKey val="0"/>
              <c:showVal val="0"/>
              <c:showCatName val="0"/>
              <c:showSerName val="0"/>
              <c:showPercent val="1"/>
              <c:showBubbleSize val="0"/>
            </c:dLbl>
            <c:dLbl>
              <c:idx val="1"/>
              <c:delete val="1"/>
            </c:dLbl>
            <c:dLbl>
              <c:idx val="2"/>
              <c:layout>
                <c:manualLayout>
                  <c:x val="8.6368031596335881E-2"/>
                  <c:y val="-1.3904987693538451E-2"/>
                </c:manualLayout>
              </c:layout>
              <c:dLblPos val="bestFit"/>
              <c:showLegendKey val="0"/>
              <c:showVal val="0"/>
              <c:showCatName val="0"/>
              <c:showSerName val="0"/>
              <c:showPercent val="1"/>
              <c:showBubbleSize val="0"/>
            </c:dLbl>
            <c:dLbl>
              <c:idx val="3"/>
              <c:layout>
                <c:manualLayout>
                  <c:x val="0"/>
                  <c:y val="-5.1535679979445435E-2"/>
                </c:manualLayout>
              </c:layout>
              <c:dLblPos val="bestFit"/>
              <c:showLegendKey val="0"/>
              <c:showVal val="0"/>
              <c:showCatName val="0"/>
              <c:showSerName val="0"/>
              <c:showPercent val="1"/>
              <c:showBubbleSize val="0"/>
            </c:dLbl>
            <c:dLbl>
              <c:idx val="4"/>
              <c:layout>
                <c:manualLayout>
                  <c:x val="4.5389490066068162E-2"/>
                  <c:y val="-1.7720282742048975E-2"/>
                </c:manualLayout>
              </c:layout>
              <c:showLegendKey val="0"/>
              <c:showVal val="0"/>
              <c:showCatName val="0"/>
              <c:showSerName val="0"/>
              <c:showPercent val="1"/>
              <c:showBubbleSize val="0"/>
            </c:dLbl>
            <c:dLbl>
              <c:idx val="5"/>
              <c:layout>
                <c:manualLayout>
                  <c:x val="-6.1461068975579375E-2"/>
                  <c:y val="-1.3767397657830735E-2"/>
                </c:manualLayout>
              </c:layout>
              <c:dLblPos val="bestFit"/>
              <c:showLegendKey val="0"/>
              <c:showVal val="0"/>
              <c:showCatName val="0"/>
              <c:showSerName val="0"/>
              <c:showPercent val="1"/>
              <c:showBubbleSize val="0"/>
            </c:dLbl>
            <c:dLbl>
              <c:idx val="6"/>
              <c:layout>
                <c:manualLayout>
                  <c:x val="-6.5647648870024042E-2"/>
                  <c:y val="-2.1164413158424891E-2"/>
                </c:manualLayout>
              </c:layout>
              <c:showLegendKey val="0"/>
              <c:showVal val="0"/>
              <c:showCatName val="0"/>
              <c:showSerName val="0"/>
              <c:showPercent val="1"/>
              <c:showBubbleSize val="0"/>
            </c:dLbl>
            <c:dLbl>
              <c:idx val="7"/>
              <c:delete val="1"/>
            </c:dLbl>
            <c:dLbl>
              <c:idx val="8"/>
              <c:delete val="1"/>
            </c:dLbl>
            <c:dLbl>
              <c:idx val="9"/>
              <c:layout>
                <c:manualLayout>
                  <c:x val="-2.0761251331294809E-2"/>
                  <c:y val="-1.785166845253910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Reliability'!$CE$7:$CE$16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Reliability'!$CF$7:$CF$16</c:f>
              <c:numCache>
                <c:formatCode>_-* #,##0_-;\-* #,##0_-;_-* "-"??_-;_-@_-</c:formatCode>
                <c:ptCount val="10"/>
                <c:pt idx="0">
                  <c:v>76</c:v>
                </c:pt>
                <c:pt idx="1">
                  <c:v>48</c:v>
                </c:pt>
                <c:pt idx="2">
                  <c:v>11610</c:v>
                </c:pt>
                <c:pt idx="3">
                  <c:v>1052</c:v>
                </c:pt>
                <c:pt idx="4">
                  <c:v>2247</c:v>
                </c:pt>
                <c:pt idx="5">
                  <c:v>1331</c:v>
                </c:pt>
                <c:pt idx="6">
                  <c:v>560</c:v>
                </c:pt>
                <c:pt idx="7">
                  <c:v>0</c:v>
                </c:pt>
                <c:pt idx="8">
                  <c:v>0</c:v>
                </c:pt>
                <c:pt idx="9">
                  <c:v>245</c:v>
                </c:pt>
              </c:numCache>
            </c:numRef>
          </c:val>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delete val="1"/>
            </c:dLbl>
            <c:dLbl>
              <c:idx val="2"/>
              <c:layout>
                <c:manualLayout>
                  <c:x val="8.6141081070506303E-2"/>
                  <c:y val="5.0803266940775259E-3"/>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9.3168398022797812E-3"/>
                  <c:y val="-8.5963639930909559E-3"/>
                </c:manualLayout>
              </c:layout>
              <c:showLegendKey val="0"/>
              <c:showVal val="0"/>
              <c:showCatName val="0"/>
              <c:showSerName val="0"/>
              <c:showPercent val="1"/>
              <c:showBubbleSize val="0"/>
            </c:dLbl>
            <c:dLbl>
              <c:idx val="5"/>
              <c:layout>
                <c:manualLayout>
                  <c:x val="-1.4762174922398726E-2"/>
                  <c:y val="-8.9467211822452999E-3"/>
                </c:manualLayout>
              </c:layout>
              <c:dLblPos val="bestFit"/>
              <c:showLegendKey val="0"/>
              <c:showVal val="0"/>
              <c:showCatName val="0"/>
              <c:showSerName val="0"/>
              <c:showPercent val="1"/>
              <c:showBubbleSize val="0"/>
            </c:dLbl>
            <c:dLbl>
              <c:idx val="6"/>
              <c:layout>
                <c:manualLayout>
                  <c:x val="-3.3538503925711456E-2"/>
                  <c:y val="-1.518938557859738E-2"/>
                </c:manualLayout>
              </c:layout>
              <c:showLegendKey val="0"/>
              <c:showVal val="0"/>
              <c:showCatName val="0"/>
              <c:showSerName val="0"/>
              <c:showPercent val="1"/>
              <c:showBubbleSize val="0"/>
            </c:dLbl>
            <c:dLbl>
              <c:idx val="7"/>
              <c:delete val="1"/>
            </c:dLbl>
            <c:dLbl>
              <c:idx val="8"/>
              <c:delete val="1"/>
            </c:dLbl>
            <c:dLbl>
              <c:idx val="9"/>
              <c:layout>
                <c:manualLayout>
                  <c:x val="2.0704541304744858E-2"/>
                  <c:y val="2.200873790829751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Reliability'!$CE$24:$CE$33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Reliability'!$CF$24:$CF$33</c:f>
              <c:numCache>
                <c:formatCode>_-* #,##0_-;\-* #,##0_-;_-* "-"??_-;_-@_-</c:formatCode>
                <c:ptCount val="10"/>
                <c:pt idx="0">
                  <c:v>122.69999999999999</c:v>
                </c:pt>
                <c:pt idx="1">
                  <c:v>53.5</c:v>
                </c:pt>
                <c:pt idx="2">
                  <c:v>30503</c:v>
                </c:pt>
                <c:pt idx="3">
                  <c:v>1994.3</c:v>
                </c:pt>
                <c:pt idx="4">
                  <c:v>2337</c:v>
                </c:pt>
                <c:pt idx="5">
                  <c:v>5517.8</c:v>
                </c:pt>
                <c:pt idx="6">
                  <c:v>872.90000000000009</c:v>
                </c:pt>
                <c:pt idx="7">
                  <c:v>0</c:v>
                </c:pt>
                <c:pt idx="8">
                  <c:v>0</c:v>
                </c:pt>
                <c:pt idx="9">
                  <c:v>186.6</c:v>
                </c:pt>
              </c:numCache>
            </c:numRef>
          </c:val>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2.0951699030514952E-2"/>
                  <c:y val="-8.9951766845837843E-3"/>
                </c:manualLayout>
              </c:layout>
              <c:dLblPos val="bestFit"/>
              <c:showLegendKey val="0"/>
              <c:showVal val="0"/>
              <c:showCatName val="0"/>
              <c:showSerName val="0"/>
              <c:showPercent val="1"/>
              <c:showBubbleSize val="0"/>
            </c:dLbl>
            <c:dLbl>
              <c:idx val="1"/>
              <c:layout>
                <c:manualLayout>
                  <c:x val="2.8450679358820629E-2"/>
                  <c:y val="1.8861513621778497E-2"/>
                </c:manualLayout>
              </c:layout>
              <c:dLblPos val="bestFit"/>
              <c:showLegendKey val="0"/>
              <c:showVal val="0"/>
              <c:showCatName val="0"/>
              <c:showSerName val="0"/>
              <c:showPercent val="1"/>
              <c:showBubbleSize val="0"/>
            </c:dLbl>
            <c:dLbl>
              <c:idx val="2"/>
              <c:layout>
                <c:manualLayout>
                  <c:x val="-9.0103013405719801E-2"/>
                  <c:y val="-2.3174979489230751E-2"/>
                </c:manualLayout>
              </c:layout>
              <c:dLblPos val="bestFit"/>
              <c:showLegendKey val="0"/>
              <c:showVal val="0"/>
              <c:showCatName val="0"/>
              <c:showSerName val="0"/>
              <c:showPercent val="1"/>
              <c:showBubbleSize val="0"/>
            </c:dLbl>
            <c:dLbl>
              <c:idx val="3"/>
              <c:delete val="1"/>
            </c:dLbl>
            <c:dLbl>
              <c:idx val="4"/>
              <c:delete val="1"/>
            </c:dLbl>
            <c:dLbl>
              <c:idx val="5"/>
              <c:layout>
                <c:manualLayout>
                  <c:x val="-6.6651381808403076E-2"/>
                  <c:y val="-9.1324017599845632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Reliability'!$CJ$7:$CJ$16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Reliability'!$CK$7:$CK$16</c:f>
              <c:numCache>
                <c:formatCode>_-* #,##0_-;\-* #,##0_-;_-* "-"??_-;_-@_-</c:formatCode>
                <c:ptCount val="10"/>
                <c:pt idx="0">
                  <c:v>212</c:v>
                </c:pt>
                <c:pt idx="1">
                  <c:v>64</c:v>
                </c:pt>
                <c:pt idx="2">
                  <c:v>7455</c:v>
                </c:pt>
                <c:pt idx="3">
                  <c:v>12</c:v>
                </c:pt>
                <c:pt idx="4">
                  <c:v>1</c:v>
                </c:pt>
                <c:pt idx="5">
                  <c:v>246</c:v>
                </c:pt>
                <c:pt idx="6">
                  <c:v>0</c:v>
                </c:pt>
                <c:pt idx="7">
                  <c:v>0</c:v>
                </c:pt>
                <c:pt idx="8">
                  <c:v>0</c:v>
                </c:pt>
                <c:pt idx="9">
                  <c:v>0</c:v>
                </c:pt>
              </c:numCache>
            </c:numRef>
          </c:val>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5.8482643042680948E-3"/>
                  <c:y val="-1.3444606776608753E-2"/>
                </c:manualLayout>
              </c:layout>
              <c:dLblPos val="bestFit"/>
              <c:showLegendKey val="0"/>
              <c:showVal val="0"/>
              <c:showCatName val="0"/>
              <c:showSerName val="0"/>
              <c:showPercent val="1"/>
              <c:showBubbleSize val="0"/>
            </c:dLbl>
            <c:dLbl>
              <c:idx val="1"/>
              <c:layout>
                <c:manualLayout>
                  <c:x val="9.006623936646415E-3"/>
                  <c:y val="-4.4975352371742989E-3"/>
                </c:manualLayout>
              </c:layout>
              <c:dLblPos val="bestFit"/>
              <c:showLegendKey val="0"/>
              <c:showVal val="0"/>
              <c:showCatName val="0"/>
              <c:showSerName val="0"/>
              <c:showPercent val="1"/>
              <c:showBubbleSize val="0"/>
            </c:dLbl>
            <c:dLbl>
              <c:idx val="2"/>
              <c:layout>
                <c:manualLayout>
                  <c:x val="-1.2388489368835291E-2"/>
                  <c:y val="4.6408313275384258E-3"/>
                </c:manualLayout>
              </c:layout>
              <c:dLblPos val="bestFit"/>
              <c:showLegendKey val="0"/>
              <c:showVal val="0"/>
              <c:showCatName val="0"/>
              <c:showSerName val="0"/>
              <c:showPercent val="1"/>
              <c:showBubbleSize val="0"/>
            </c:dLbl>
            <c:dLbl>
              <c:idx val="3"/>
              <c:layout>
                <c:manualLayout>
                  <c:x val="-1.9034281748442135E-2"/>
                  <c:y val="9.0903676297986007E-3"/>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Reliability'!$CJ$24:$CJ$33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Reliability'!$CK$24:$CK$33</c:f>
              <c:numCache>
                <c:formatCode>_-* #,##0_-;\-* #,##0_-;_-* "-"??_-;_-@_-</c:formatCode>
                <c:ptCount val="10"/>
                <c:pt idx="0">
                  <c:v>498.5</c:v>
                </c:pt>
                <c:pt idx="1">
                  <c:v>212</c:v>
                </c:pt>
                <c:pt idx="2">
                  <c:v>3425</c:v>
                </c:pt>
                <c:pt idx="3">
                  <c:v>24</c:v>
                </c:pt>
                <c:pt idx="4">
                  <c:v>1</c:v>
                </c:pt>
                <c:pt idx="5">
                  <c:v>266.75</c:v>
                </c:pt>
                <c:pt idx="6">
                  <c:v>0</c:v>
                </c:pt>
                <c:pt idx="7">
                  <c:v>0</c:v>
                </c:pt>
                <c:pt idx="8">
                  <c:v>0</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3261592584146413E-2"/>
                  <c:y val="4.7725859335538664E-3"/>
                </c:manualLayout>
              </c:layout>
              <c:dLblPos val="bestFit"/>
              <c:showLegendKey val="0"/>
              <c:showVal val="0"/>
              <c:showCatName val="0"/>
              <c:showSerName val="0"/>
              <c:showPercent val="1"/>
              <c:showBubbleSize val="0"/>
            </c:dLbl>
            <c:dLbl>
              <c:idx val="2"/>
              <c:layout>
                <c:manualLayout>
                  <c:x val="-0.15556920566961982"/>
                  <c:y val="-9.2699917956923002E-3"/>
                </c:manualLayout>
              </c:layout>
              <c:dLblPos val="bestFit"/>
              <c:showLegendKey val="0"/>
              <c:showVal val="0"/>
              <c:showCatName val="0"/>
              <c:showSerName val="0"/>
              <c:showPercent val="1"/>
              <c:showBubbleSize val="0"/>
            </c:dLbl>
            <c:dLbl>
              <c:idx val="3"/>
              <c:layout>
                <c:manualLayout>
                  <c:x val="-3.9655216100922569E-2"/>
                  <c:y val="1.7989258488246819E-2"/>
                </c:manualLayout>
              </c:layout>
              <c:dLblPos val="bestFit"/>
              <c:showLegendKey val="0"/>
              <c:showVal val="0"/>
              <c:showCatName val="0"/>
              <c:showSerName val="0"/>
              <c:showPercent val="1"/>
              <c:showBubbleSize val="0"/>
            </c:dLbl>
            <c:dLbl>
              <c:idx val="4"/>
              <c:layout>
                <c:manualLayout>
                  <c:x val="-2.2283606866906485E-2"/>
                  <c:y val="1.4353888871046386E-3"/>
                </c:manualLayout>
              </c:layout>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5.0664809597256244E-3"/>
                  <c:y val="-1.1794787198944242E-2"/>
                </c:manualLayout>
              </c:layout>
              <c:showLegendKey val="0"/>
              <c:showVal val="0"/>
              <c:showCatName val="0"/>
              <c:showSerName val="0"/>
              <c:showPercent val="1"/>
              <c:showBubbleSize val="0"/>
            </c:dLbl>
            <c:dLbl>
              <c:idx val="7"/>
              <c:delete val="1"/>
            </c:dLbl>
            <c:dLbl>
              <c:idx val="8"/>
              <c:layout>
                <c:manualLayout>
                  <c:x val="1.971624110188298E-2"/>
                  <c:y val="-8.4440866211390846E-3"/>
                </c:manualLayout>
              </c:layout>
              <c:dLblPos val="bestFit"/>
              <c:showLegendKey val="0"/>
              <c:showVal val="0"/>
              <c:showCatName val="0"/>
              <c:showSerName val="0"/>
              <c:showPercent val="1"/>
              <c:showBubbleSize val="0"/>
            </c:dLbl>
            <c:dLbl>
              <c:idx val="9"/>
              <c:layout>
                <c:manualLayout>
                  <c:x val="0"/>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Reliability'!$CO$7:$CO$16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Reliability'!$CP$7:$CP$16</c:f>
              <c:numCache>
                <c:formatCode>_-* #,##0_-;\-* #,##0_-;_-* "-"??_-;_-@_-</c:formatCode>
                <c:ptCount val="10"/>
                <c:pt idx="0">
                  <c:v>316</c:v>
                </c:pt>
                <c:pt idx="1">
                  <c:v>5060</c:v>
                </c:pt>
                <c:pt idx="2">
                  <c:v>52034</c:v>
                </c:pt>
                <c:pt idx="3">
                  <c:v>4010</c:v>
                </c:pt>
                <c:pt idx="4">
                  <c:v>591</c:v>
                </c:pt>
                <c:pt idx="5">
                  <c:v>2295</c:v>
                </c:pt>
                <c:pt idx="6">
                  <c:v>2130</c:v>
                </c:pt>
                <c:pt idx="7">
                  <c:v>0</c:v>
                </c:pt>
                <c:pt idx="8">
                  <c:v>559</c:v>
                </c:pt>
                <c:pt idx="9">
                  <c:v>4129</c:v>
                </c:pt>
              </c:numCache>
            </c:numRef>
          </c:val>
        </c:ser>
        <c:dLbls>
          <c:dLblPos val="outEnd"/>
          <c:showLegendKey val="0"/>
          <c:showVal val="0"/>
          <c:showCatName val="0"/>
          <c:showSerName val="0"/>
          <c:showPercent val="1"/>
          <c:showBubbleSize val="0"/>
          <c:showLeaderLines val="1"/>
        </c:dLbls>
        <c:firstSliceAng val="3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0289912486631714E-2"/>
                  <c:y val="4.3538887896210189E-3"/>
                </c:manualLayout>
              </c:layout>
              <c:dLblPos val="bestFit"/>
              <c:showLegendKey val="0"/>
              <c:showVal val="0"/>
              <c:showCatName val="0"/>
              <c:showSerName val="0"/>
              <c:showPercent val="1"/>
              <c:showBubbleSize val="0"/>
            </c:dLbl>
            <c:dLbl>
              <c:idx val="1"/>
              <c:layout>
                <c:manualLayout>
                  <c:x val="2.3261633669822885E-2"/>
                  <c:y val="1.7750496631315626E-2"/>
                </c:manualLayout>
              </c:layout>
              <c:dLblPos val="bestFit"/>
              <c:showLegendKey val="0"/>
              <c:showVal val="0"/>
              <c:showCatName val="0"/>
              <c:showSerName val="0"/>
              <c:showPercent val="1"/>
              <c:showBubbleSize val="0"/>
            </c:dLbl>
            <c:dLbl>
              <c:idx val="2"/>
              <c:layout>
                <c:manualLayout>
                  <c:x val="7.5788810418133915E-2"/>
                  <c:y val="-1.3157313881502191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9.5797222656963249E-3"/>
                  <c:y val="-7.0842223647008123E-3"/>
                </c:manualLayout>
              </c:layout>
              <c:showLegendKey val="0"/>
              <c:showVal val="0"/>
              <c:showCatName val="0"/>
              <c:showSerName val="0"/>
              <c:showPercent val="1"/>
              <c:showBubbleSize val="0"/>
            </c:dLbl>
            <c:dLbl>
              <c:idx val="5"/>
              <c:layout>
                <c:manualLayout>
                  <c:x val="2.6646907687090798E-2"/>
                  <c:y val="-8.9467211822452999E-3"/>
                </c:manualLayout>
              </c:layout>
              <c:dLblPos val="bestFit"/>
              <c:showLegendKey val="0"/>
              <c:showVal val="0"/>
              <c:showCatName val="0"/>
              <c:showSerName val="0"/>
              <c:showPercent val="1"/>
              <c:showBubbleSize val="0"/>
            </c:dLbl>
            <c:dLbl>
              <c:idx val="6"/>
              <c:layout>
                <c:manualLayout>
                  <c:x val="-1.5896033857631008E-2"/>
                  <c:y val="-6.5555333662669088E-3"/>
                </c:manualLayout>
              </c:layout>
              <c:showLegendKey val="0"/>
              <c:showVal val="0"/>
              <c:showCatName val="0"/>
              <c:showSerName val="0"/>
              <c:showPercent val="1"/>
              <c:showBubbleSize val="0"/>
            </c:dLbl>
            <c:dLbl>
              <c:idx val="7"/>
              <c:delete val="1"/>
            </c:dLbl>
            <c:dLbl>
              <c:idx val="8"/>
              <c:layout>
                <c:manualLayout>
                  <c:x val="-7.276749615254193E-3"/>
                  <c:y val="-1.6053716764241145E-2"/>
                </c:manualLayout>
              </c:layout>
              <c:showLegendKey val="0"/>
              <c:showVal val="0"/>
              <c:showCatName val="0"/>
              <c:showSerName val="0"/>
              <c:showPercent val="1"/>
              <c:showBubbleSize val="0"/>
            </c:dLbl>
            <c:dLbl>
              <c:idx val="9"/>
              <c:layout>
                <c:manualLayout>
                  <c:x val="-5.176135326186191E-3"/>
                  <c:y val="-1.3587552509783704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Reliability'!$CO$24:$CO$33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Reliability'!$CP$24:$CP$33</c:f>
              <c:numCache>
                <c:formatCode>_-* #,##0_-;\-* #,##0_-;_-* "-"??_-;_-@_-</c:formatCode>
                <c:ptCount val="10"/>
                <c:pt idx="0">
                  <c:v>1029.3</c:v>
                </c:pt>
                <c:pt idx="1">
                  <c:v>6299.7999999999993</c:v>
                </c:pt>
                <c:pt idx="2">
                  <c:v>76785.349999999991</c:v>
                </c:pt>
                <c:pt idx="3">
                  <c:v>4497.7</c:v>
                </c:pt>
                <c:pt idx="4">
                  <c:v>1889.8000000000002</c:v>
                </c:pt>
                <c:pt idx="5">
                  <c:v>7066.0999999999995</c:v>
                </c:pt>
                <c:pt idx="6">
                  <c:v>4865.2</c:v>
                </c:pt>
                <c:pt idx="7">
                  <c:v>0</c:v>
                </c:pt>
                <c:pt idx="8">
                  <c:v>1732.9</c:v>
                </c:pt>
                <c:pt idx="9">
                  <c:v>6283.3</c:v>
                </c:pt>
              </c:numCache>
            </c:numRef>
          </c:val>
        </c:ser>
        <c:dLbls>
          <c:dLblPos val="outEnd"/>
          <c:showLegendKey val="0"/>
          <c:showVal val="0"/>
          <c:showCatName val="0"/>
          <c:showSerName val="0"/>
          <c:showPercent val="1"/>
          <c:showBubbleSize val="0"/>
          <c:showLeaderLines val="1"/>
        </c:dLbls>
        <c:firstSliceAng val="3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5760977511641423E-2"/>
                  <c:y val="-8.9948117242768678E-3"/>
                </c:manualLayout>
              </c:layout>
              <c:dLblPos val="bestFit"/>
              <c:showLegendKey val="0"/>
              <c:showVal val="0"/>
              <c:showCatName val="0"/>
              <c:showSerName val="0"/>
              <c:showPercent val="1"/>
              <c:showBubbleSize val="0"/>
            </c:dLbl>
            <c:dLbl>
              <c:idx val="1"/>
              <c:layout>
                <c:manualLayout>
                  <c:x val="2.0446971758976681E-2"/>
                  <c:y val="9.5915218260861947E-3"/>
                </c:manualLayout>
              </c:layout>
              <c:dLblPos val="bestFit"/>
              <c:showLegendKey val="0"/>
              <c:showVal val="0"/>
              <c:showCatName val="0"/>
              <c:showSerName val="0"/>
              <c:showPercent val="1"/>
              <c:showBubbleSize val="0"/>
            </c:dLbl>
            <c:dLbl>
              <c:idx val="2"/>
              <c:layout>
                <c:manualLayout>
                  <c:x val="1.889396476962776E-2"/>
                  <c:y val="-1.4455712796676233E-2"/>
                </c:manualLayout>
              </c:layout>
              <c:dLblPos val="bestFit"/>
              <c:showLegendKey val="0"/>
              <c:showVal val="0"/>
              <c:showCatName val="0"/>
              <c:showSerName val="0"/>
              <c:showPercent val="1"/>
              <c:showBubbleSize val="0"/>
            </c:dLbl>
            <c:dLbl>
              <c:idx val="3"/>
              <c:layout>
                <c:manualLayout>
                  <c:x val="1.8672865616670468E-3"/>
                  <c:y val="4.0842707947083678E-3"/>
                </c:manualLayout>
              </c:layout>
              <c:dLblPos val="bestFit"/>
              <c:showLegendKey val="0"/>
              <c:showVal val="0"/>
              <c:showCatName val="0"/>
              <c:showSerName val="0"/>
              <c:showPercent val="1"/>
              <c:showBubbleSize val="0"/>
            </c:dLbl>
            <c:dLbl>
              <c:idx val="4"/>
              <c:delete val="1"/>
            </c:dLbl>
            <c:dLbl>
              <c:idx val="5"/>
              <c:layout>
                <c:manualLayout>
                  <c:x val="2.5023846831007503E-3"/>
                  <c:y val="3.2582196360323848E-2"/>
                </c:manualLayout>
              </c:layout>
              <c:dLblPos val="bestFit"/>
              <c:showLegendKey val="0"/>
              <c:showVal val="0"/>
              <c:showCatName val="0"/>
              <c:showSerName val="0"/>
              <c:showPercent val="1"/>
              <c:showBubbleSize val="0"/>
            </c:dLbl>
            <c:dLbl>
              <c:idx val="6"/>
              <c:layout>
                <c:manualLayout>
                  <c:x val="2.5694091952726469E-3"/>
                  <c:y val="-7.6998230672432028E-2"/>
                </c:manualLayout>
              </c:layout>
              <c:showLegendKey val="0"/>
              <c:showVal val="0"/>
              <c:showCatName val="0"/>
              <c:showSerName val="0"/>
              <c:showPercent val="1"/>
              <c:showBubbleSize val="0"/>
            </c:dLbl>
            <c:dLbl>
              <c:idx val="7"/>
              <c:delete val="1"/>
            </c:dLbl>
            <c:dLbl>
              <c:idx val="8"/>
              <c:delete val="1"/>
            </c:dLbl>
            <c:dLbl>
              <c:idx val="9"/>
              <c:layout>
                <c:manualLayout>
                  <c:x val="0"/>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Reliability'!$CT$7:$CT$16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Reliability'!$CU$7:$CU$16</c:f>
              <c:numCache>
                <c:formatCode>_-* #,##0_-;\-* #,##0_-;_-* "-"??_-;_-@_-</c:formatCode>
                <c:ptCount val="10"/>
                <c:pt idx="0">
                  <c:v>759</c:v>
                </c:pt>
                <c:pt idx="1">
                  <c:v>1680</c:v>
                </c:pt>
                <c:pt idx="2">
                  <c:v>27186</c:v>
                </c:pt>
                <c:pt idx="3">
                  <c:v>2156</c:v>
                </c:pt>
                <c:pt idx="4">
                  <c:v>0</c:v>
                </c:pt>
                <c:pt idx="5">
                  <c:v>3980</c:v>
                </c:pt>
                <c:pt idx="6">
                  <c:v>11131</c:v>
                </c:pt>
                <c:pt idx="7">
                  <c:v>0</c:v>
                </c:pt>
                <c:pt idx="8">
                  <c:v>8</c:v>
                </c:pt>
                <c:pt idx="9">
                  <c:v>12009</c:v>
                </c:pt>
              </c:numCache>
            </c:numRef>
          </c:val>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layout>
        <c:manualLayout>
          <c:xMode val="edge"/>
          <c:yMode val="edge"/>
          <c:x val="0.13059226400083471"/>
          <c:y val="3.4424515947597482E-2"/>
        </c:manualLayout>
      </c:layout>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9.523945017573246E-2"/>
                  <c:y val="-4.4974911351625376E-3"/>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delete val="1"/>
            </c:dLbl>
            <c:dLbl>
              <c:idx val="6"/>
              <c:delete val="1"/>
            </c:dLbl>
            <c:dLbl>
              <c:idx val="7"/>
              <c:delete val="1"/>
            </c:dLbl>
            <c:dLbl>
              <c:idx val="8"/>
              <c:layout>
                <c:manualLayout>
                  <c:x val="1.7311390177208758E-2"/>
                  <c:y val="-3.0805139834123287E-2"/>
                </c:manualLayout>
              </c:layou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Reliability'!$H$24:$H$33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Reliability'!$I$24:$I$33</c:f>
              <c:numCache>
                <c:formatCode>_-* #,##0_-;\-* #,##0_-;_-* "-"??_-;_-@_-</c:formatCode>
                <c:ptCount val="10"/>
                <c:pt idx="0">
                  <c:v>1</c:v>
                </c:pt>
                <c:pt idx="1">
                  <c:v>592</c:v>
                </c:pt>
                <c:pt idx="2">
                  <c:v>0</c:v>
                </c:pt>
                <c:pt idx="3">
                  <c:v>0</c:v>
                </c:pt>
                <c:pt idx="4">
                  <c:v>1</c:v>
                </c:pt>
                <c:pt idx="5">
                  <c:v>1</c:v>
                </c:pt>
                <c:pt idx="6">
                  <c:v>0</c:v>
                </c:pt>
                <c:pt idx="7">
                  <c:v>0</c:v>
                </c:pt>
                <c:pt idx="8">
                  <c:v>24</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6322521343360579E-2"/>
                  <c:y val="-8.9947201171594448E-3"/>
                </c:manualLayout>
              </c:layout>
              <c:dLblPos val="bestFit"/>
              <c:showLegendKey val="0"/>
              <c:showVal val="0"/>
              <c:showCatName val="0"/>
              <c:showSerName val="0"/>
              <c:showPercent val="1"/>
              <c:showBubbleSize val="0"/>
            </c:dLbl>
            <c:dLbl>
              <c:idx val="1"/>
              <c:layout>
                <c:manualLayout>
                  <c:x val="2.7156779421631319E-2"/>
                  <c:y val="8.8510736696061632E-3"/>
                </c:manualLayout>
              </c:layout>
              <c:dLblPos val="bestFit"/>
              <c:showLegendKey val="0"/>
              <c:showVal val="0"/>
              <c:showCatName val="0"/>
              <c:showSerName val="0"/>
              <c:showPercent val="1"/>
              <c:showBubbleSize val="0"/>
            </c:dLbl>
            <c:dLbl>
              <c:idx val="2"/>
              <c:layout>
                <c:manualLayout>
                  <c:x val="3.3228961898034344E-3"/>
                  <c:y val="-8.7077775792420379E-3"/>
                </c:manualLayout>
              </c:layout>
              <c:dLblPos val="bestFit"/>
              <c:showLegendKey val="0"/>
              <c:showVal val="0"/>
              <c:showCatName val="0"/>
              <c:showSerName val="0"/>
              <c:showPercent val="1"/>
              <c:showBubbleSize val="0"/>
            </c:dLbl>
            <c:dLbl>
              <c:idx val="3"/>
              <c:layout>
                <c:manualLayout>
                  <c:x val="7.1513608492890495E-3"/>
                  <c:y val="4.6408313275384258E-3"/>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5.2345099552864691E-2"/>
                  <c:y val="-5.4094449291052227E-2"/>
                </c:manualLayout>
              </c:layout>
              <c:showLegendKey val="0"/>
              <c:showVal val="0"/>
              <c:showCatName val="0"/>
              <c:showSerName val="0"/>
              <c:showPercent val="1"/>
              <c:showBubbleSize val="0"/>
            </c:dLbl>
            <c:dLbl>
              <c:idx val="7"/>
              <c:delete val="1"/>
            </c:dLbl>
            <c:dLbl>
              <c:idx val="8"/>
              <c:delete val="1"/>
            </c:dLbl>
            <c:dLbl>
              <c:idx val="9"/>
              <c:layout>
                <c:manualLayout>
                  <c:x val="0"/>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Reliability'!$CT$24:$CT$33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Reliability'!$CU$24:$CU$33</c:f>
              <c:numCache>
                <c:formatCode>_-* #,##0_-;\-* #,##0_-;_-* "-"??_-;_-@_-</c:formatCode>
                <c:ptCount val="10"/>
                <c:pt idx="0">
                  <c:v>372.6</c:v>
                </c:pt>
                <c:pt idx="1">
                  <c:v>2476.3999999999996</c:v>
                </c:pt>
                <c:pt idx="2">
                  <c:v>27370.61</c:v>
                </c:pt>
                <c:pt idx="3">
                  <c:v>848.91000000000008</c:v>
                </c:pt>
                <c:pt idx="4">
                  <c:v>0</c:v>
                </c:pt>
                <c:pt idx="5">
                  <c:v>3183.91</c:v>
                </c:pt>
                <c:pt idx="6">
                  <c:v>14284.7</c:v>
                </c:pt>
                <c:pt idx="7">
                  <c:v>0</c:v>
                </c:pt>
                <c:pt idx="8">
                  <c:v>4</c:v>
                </c:pt>
                <c:pt idx="9">
                  <c:v>4609.1099999999997</c:v>
                </c:pt>
              </c:numCache>
            </c:numRef>
          </c:val>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8.0544664072327618E-2"/>
                  <c:y val="1.3759003570771642E-4"/>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layout>
                <c:manualLayout>
                  <c:x val="6.3106439012189472E-2"/>
                  <c:y val="9.4075818314000165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29065792732417717"/>
                  <c:y val="-1.32165471721918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Reliability'!$CY$7:$CY$16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Reliability'!$CZ$7:$CZ$16</c:f>
              <c:numCache>
                <c:formatCode>_-* #,##0_-;\-* #,##0_-;_-* "-"??_-;_-@_-</c:formatCode>
                <c:ptCount val="10"/>
                <c:pt idx="0">
                  <c:v>0</c:v>
                </c:pt>
                <c:pt idx="1">
                  <c:v>30</c:v>
                </c:pt>
                <c:pt idx="2">
                  <c:v>0</c:v>
                </c:pt>
                <c:pt idx="3">
                  <c:v>2</c:v>
                </c:pt>
                <c:pt idx="4">
                  <c:v>0</c:v>
                </c:pt>
                <c:pt idx="5">
                  <c:v>38</c:v>
                </c:pt>
                <c:pt idx="6">
                  <c:v>3</c:v>
                </c:pt>
                <c:pt idx="7">
                  <c:v>0</c:v>
                </c:pt>
                <c:pt idx="8">
                  <c:v>0</c:v>
                </c:pt>
                <c:pt idx="9">
                  <c:v>4324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1.814744893966664E-2"/>
                  <c:y val="-1.3396257484505453E-2"/>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delete val="1"/>
            </c:dLbl>
            <c:dLbl>
              <c:idx val="6"/>
              <c:delete val="1"/>
            </c:dLbl>
            <c:dLbl>
              <c:idx val="7"/>
              <c:delete val="1"/>
            </c:dLbl>
            <c:dLbl>
              <c:idx val="8"/>
              <c:delete val="1"/>
            </c:dLbl>
            <c:dLbl>
              <c:idx val="9"/>
              <c:layout>
                <c:manualLayout>
                  <c:x val="-7.2465894566606667E-2"/>
                  <c:y val="-1.8037088812043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Reliability'!$CY$24:$CY$33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Reliability'!$CZ$24:$CZ$33</c:f>
              <c:numCache>
                <c:formatCode>_-* #,##0_-;\-* #,##0_-;_-* "-"??_-;_-@_-</c:formatCode>
                <c:ptCount val="10"/>
                <c:pt idx="0">
                  <c:v>0</c:v>
                </c:pt>
                <c:pt idx="1">
                  <c:v>44.4</c:v>
                </c:pt>
                <c:pt idx="2">
                  <c:v>0</c:v>
                </c:pt>
                <c:pt idx="3">
                  <c:v>2</c:v>
                </c:pt>
                <c:pt idx="4">
                  <c:v>0</c:v>
                </c:pt>
                <c:pt idx="5">
                  <c:v>9.6999999999999993</c:v>
                </c:pt>
                <c:pt idx="6">
                  <c:v>4</c:v>
                </c:pt>
                <c:pt idx="7">
                  <c:v>0</c:v>
                </c:pt>
                <c:pt idx="8">
                  <c:v>0</c:v>
                </c:pt>
                <c:pt idx="9">
                  <c:v>4365.2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5380490799250865E-2"/>
                  <c:y val="-4.3598158264307177E-3"/>
                </c:manualLayout>
              </c:layout>
              <c:dLblPos val="bestFit"/>
              <c:showLegendKey val="0"/>
              <c:showVal val="0"/>
              <c:showCatName val="0"/>
              <c:showSerName val="0"/>
              <c:showPercent val="1"/>
              <c:showBubbleSize val="0"/>
            </c:dLbl>
            <c:dLbl>
              <c:idx val="1"/>
              <c:layout>
                <c:manualLayout>
                  <c:x val="0"/>
                  <c:y val="-5.0663424845913761E-2"/>
                </c:manualLayout>
              </c:layout>
              <c:dLblPos val="bestFit"/>
              <c:showLegendKey val="0"/>
              <c:showVal val="0"/>
              <c:showCatName val="0"/>
              <c:showSerName val="0"/>
              <c:showPercent val="1"/>
              <c:showBubbleSize val="0"/>
            </c:dLbl>
            <c:dLbl>
              <c:idx val="2"/>
              <c:layout>
                <c:manualLayout>
                  <c:x val="5.5226154599393673E-2"/>
                  <c:y val="-1.3904987693538451E-2"/>
                </c:manualLayout>
              </c:layout>
              <c:dLblPos val="bestFit"/>
              <c:showLegendKey val="0"/>
              <c:showVal val="0"/>
              <c:showCatName val="0"/>
              <c:showSerName val="0"/>
              <c:showPercent val="1"/>
              <c:showBubbleSize val="0"/>
            </c:dLbl>
            <c:dLbl>
              <c:idx val="3"/>
              <c:layout>
                <c:manualLayout>
                  <c:x val="-3.323026271156655E-3"/>
                  <c:y val="-6.8211081362790985E-3"/>
                </c:manualLayout>
              </c:layout>
              <c:dLblPos val="bestFit"/>
              <c:showLegendKey val="0"/>
              <c:showVal val="0"/>
              <c:showCatName val="0"/>
              <c:showSerName val="0"/>
              <c:showPercent val="1"/>
              <c:showBubbleSize val="0"/>
            </c:dLbl>
            <c:dLbl>
              <c:idx val="4"/>
              <c:layout>
                <c:manualLayout>
                  <c:x val="-1.1785279618908432E-2"/>
                  <c:y val="-3.3186935588885351E-2"/>
                </c:manualLayout>
              </c:layout>
              <c:showLegendKey val="0"/>
              <c:showVal val="0"/>
              <c:showCatName val="0"/>
              <c:showSerName val="0"/>
              <c:showPercent val="1"/>
              <c:showBubbleSize val="0"/>
            </c:dLbl>
            <c:dLbl>
              <c:idx val="5"/>
              <c:layout>
                <c:manualLayout>
                  <c:x val="0"/>
                  <c:y val="-0.1296426600642914"/>
                </c:manualLayout>
              </c:layout>
              <c:dLblPos val="bestFit"/>
              <c:showLegendKey val="0"/>
              <c:showVal val="0"/>
              <c:showCatName val="0"/>
              <c:showSerName val="0"/>
              <c:showPercent val="1"/>
              <c:showBubbleSize val="0"/>
            </c:dLbl>
            <c:dLbl>
              <c:idx val="6"/>
              <c:layout>
                <c:manualLayout>
                  <c:x val="-1.3440049434664588E-2"/>
                  <c:y val="-1.4784542033208468E-3"/>
                </c:manualLayout>
              </c:layout>
              <c:showLegendKey val="0"/>
              <c:showVal val="0"/>
              <c:showCatName val="0"/>
              <c:showSerName val="0"/>
              <c:showPercent val="1"/>
              <c:showBubbleSize val="0"/>
            </c:dLbl>
            <c:dLbl>
              <c:idx val="7"/>
              <c:layout>
                <c:manualLayout>
                  <c:x val="-3.323026271156655E-3"/>
                  <c:y val="-1.3354262590400668E-2"/>
                </c:manualLayout>
              </c:layout>
              <c:dLblPos val="bestFit"/>
              <c:showLegendKey val="0"/>
              <c:showVal val="0"/>
              <c:showCatName val="0"/>
              <c:showSerName val="0"/>
              <c:showPercent val="1"/>
              <c:showBubbleSize val="0"/>
            </c:dLbl>
            <c:dLbl>
              <c:idx val="8"/>
              <c:layout>
                <c:manualLayout>
                  <c:x val="3.0097275453580211E-2"/>
                  <c:y val="8.2590517455323682E-4"/>
                </c:manualLayout>
              </c:layout>
              <c:dLblPos val="bestFi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Reliability'!$DD$7:$DD$16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Reliability'!$DE$7:$DE$16</c:f>
              <c:numCache>
                <c:formatCode>_-* #,##0_-;\-* #,##0_-;_-* "-"??_-;_-@_-</c:formatCode>
                <c:ptCount val="10"/>
                <c:pt idx="0">
                  <c:v>21179</c:v>
                </c:pt>
                <c:pt idx="1">
                  <c:v>6439</c:v>
                </c:pt>
                <c:pt idx="2">
                  <c:v>41739</c:v>
                </c:pt>
                <c:pt idx="3">
                  <c:v>1101</c:v>
                </c:pt>
                <c:pt idx="4">
                  <c:v>4362</c:v>
                </c:pt>
                <c:pt idx="5">
                  <c:v>39666</c:v>
                </c:pt>
                <c:pt idx="6">
                  <c:v>4938</c:v>
                </c:pt>
                <c:pt idx="7">
                  <c:v>3693</c:v>
                </c:pt>
                <c:pt idx="8">
                  <c:v>5752</c:v>
                </c:pt>
                <c:pt idx="9">
                  <c:v>68</c:v>
                </c:pt>
              </c:numCache>
            </c:numRef>
          </c:val>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0337378293463212E-2"/>
                  <c:y val="-4.5451838148992899E-3"/>
                </c:manualLayout>
              </c:layout>
              <c:dLblPos val="bestFit"/>
              <c:showLegendKey val="0"/>
              <c:showVal val="0"/>
              <c:showCatName val="0"/>
              <c:showSerName val="0"/>
              <c:showPercent val="1"/>
              <c:showBubbleSize val="0"/>
            </c:dLbl>
            <c:dLbl>
              <c:idx val="1"/>
              <c:layout>
                <c:manualLayout>
                  <c:x val="2.0948514078184967E-2"/>
                  <c:y val="8.8507233124170085E-3"/>
                </c:manualLayout>
              </c:layout>
              <c:dLblPos val="bestFit"/>
              <c:showLegendKey val="0"/>
              <c:showVal val="0"/>
              <c:showCatName val="0"/>
              <c:showSerName val="0"/>
              <c:showPercent val="1"/>
              <c:showBubbleSize val="0"/>
            </c:dLbl>
            <c:dLbl>
              <c:idx val="2"/>
              <c:layout>
                <c:manualLayout>
                  <c:x val="3.474566730708091E-2"/>
                  <c:y val="1.3539903932058735E-2"/>
                </c:manualLayout>
              </c:layout>
              <c:dLblPos val="bestFit"/>
              <c:showLegendKey val="0"/>
              <c:showVal val="0"/>
              <c:showCatName val="0"/>
              <c:showSerName val="0"/>
              <c:showPercent val="1"/>
              <c:showBubbleSize val="0"/>
            </c:dLbl>
            <c:dLbl>
              <c:idx val="3"/>
              <c:layout>
                <c:manualLayout>
                  <c:x val="4.1897028156369934E-2"/>
                  <c:y val="0.12032842482911328"/>
                </c:manualLayout>
              </c:layout>
              <c:dLblPos val="bestFit"/>
              <c:showLegendKey val="0"/>
              <c:showVal val="0"/>
              <c:showCatName val="0"/>
              <c:showSerName val="0"/>
              <c:showPercent val="1"/>
              <c:showBubbleSize val="0"/>
            </c:dLbl>
            <c:dLbl>
              <c:idx val="4"/>
              <c:layout>
                <c:manualLayout>
                  <c:x val="1.9777376676963603E-3"/>
                  <c:y val="6.0216240457146061E-2"/>
                </c:manualLayout>
              </c:layout>
              <c:showLegendKey val="0"/>
              <c:showVal val="0"/>
              <c:showCatName val="0"/>
              <c:showSerName val="0"/>
              <c:showPercent val="1"/>
              <c:showBubbleSize val="0"/>
            </c:dLbl>
            <c:dLbl>
              <c:idx val="5"/>
              <c:layout>
                <c:manualLayout>
                  <c:x val="1.0098998223912398E-3"/>
                  <c:y val="-0.13353373764552962"/>
                </c:manualLayout>
              </c:layout>
              <c:dLblPos val="bestFit"/>
              <c:showLegendKey val="0"/>
              <c:showVal val="0"/>
              <c:showCatName val="0"/>
              <c:showSerName val="0"/>
              <c:showPercent val="1"/>
              <c:showBubbleSize val="0"/>
            </c:dLbl>
            <c:dLbl>
              <c:idx val="6"/>
              <c:layout>
                <c:manualLayout>
                  <c:x val="3.2445454481724277E-3"/>
                  <c:y val="-1.1450373655942233E-2"/>
                </c:manualLayout>
              </c:layout>
              <c:showLegendKey val="0"/>
              <c:showVal val="0"/>
              <c:showCatName val="0"/>
              <c:showSerName val="0"/>
              <c:showPercent val="1"/>
              <c:showBubbleSize val="0"/>
            </c:dLbl>
            <c:dLbl>
              <c:idx val="7"/>
              <c:delete val="1"/>
            </c:dLbl>
            <c:dLbl>
              <c:idx val="8"/>
              <c:layout>
                <c:manualLayout>
                  <c:x val="6.6598130386355753E-5"/>
                  <c:y val="-9.1762051411413935E-3"/>
                </c:manualLayout>
              </c:layou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Reliability'!$DD$24:$DD$33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Reliability'!$DE$24:$DE$33</c:f>
              <c:numCache>
                <c:formatCode>_-* #,##0_-;\-* #,##0_-;_-* "-"??_-;_-@_-</c:formatCode>
                <c:ptCount val="10"/>
                <c:pt idx="0">
                  <c:v>6641.7999999999993</c:v>
                </c:pt>
                <c:pt idx="1">
                  <c:v>16391.47</c:v>
                </c:pt>
                <c:pt idx="2">
                  <c:v>49003.98</c:v>
                </c:pt>
                <c:pt idx="3">
                  <c:v>774.74</c:v>
                </c:pt>
                <c:pt idx="4">
                  <c:v>481.76</c:v>
                </c:pt>
                <c:pt idx="5">
                  <c:v>11031</c:v>
                </c:pt>
                <c:pt idx="6">
                  <c:v>16527.530000000002</c:v>
                </c:pt>
                <c:pt idx="7">
                  <c:v>158.5</c:v>
                </c:pt>
                <c:pt idx="8">
                  <c:v>5217.6699999999992</c:v>
                </c:pt>
                <c:pt idx="9">
                  <c:v>214.86</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6903802660219237E-3"/>
                  <c:y val="-4.4974058621384339E-3"/>
                </c:manualLayout>
              </c:layout>
              <c:dLblPos val="bestFit"/>
              <c:showLegendKey val="0"/>
              <c:showVal val="0"/>
              <c:showCatName val="0"/>
              <c:showSerName val="0"/>
              <c:showPercent val="1"/>
              <c:showBubbleSize val="0"/>
            </c:dLbl>
            <c:dLbl>
              <c:idx val="2"/>
              <c:delete val="1"/>
            </c:dLbl>
            <c:dLbl>
              <c:idx val="3"/>
              <c:layout>
                <c:manualLayout>
                  <c:x val="1.7438225060138153E-2"/>
                  <c:y val="1.7989258488246819E-2"/>
                </c:manualLayout>
              </c:layout>
              <c:dLblPos val="bestFit"/>
              <c:showLegendKey val="0"/>
              <c:showVal val="0"/>
              <c:showCatName val="0"/>
              <c:showSerName val="0"/>
              <c:showPercent val="1"/>
              <c:showBubbleSize val="0"/>
            </c:dLbl>
            <c:dLbl>
              <c:idx val="4"/>
              <c:layout>
                <c:manualLayout>
                  <c:x val="0"/>
                  <c:y val="8.4456924464895194E-2"/>
                </c:manualLayout>
              </c:layout>
              <c:showLegendKey val="0"/>
              <c:showVal val="0"/>
              <c:showCatName val="0"/>
              <c:showSerName val="0"/>
              <c:showPercent val="1"/>
              <c:showBubbleSize val="0"/>
            </c:dLbl>
            <c:dLbl>
              <c:idx val="5"/>
              <c:layout>
                <c:manualLayout>
                  <c:x val="-0.21198014112746671"/>
                  <c:y val="-4.4974058621384339E-3"/>
                </c:manualLayout>
              </c:layout>
              <c:dLblPos val="bestFit"/>
              <c:showLegendKey val="0"/>
              <c:showVal val="0"/>
              <c:showCatName val="0"/>
              <c:showSerName val="0"/>
              <c:showPercent val="1"/>
              <c:showBubbleSize val="0"/>
            </c:dLbl>
            <c:dLbl>
              <c:idx val="6"/>
              <c:layout>
                <c:manualLayout>
                  <c:x val="1.0354878444508199E-2"/>
                  <c:y val="-0.21659043862389527"/>
                </c:manualLayout>
              </c:layout>
              <c:showLegendKey val="0"/>
              <c:showVal val="0"/>
              <c:showCatName val="0"/>
              <c:showSerName val="0"/>
              <c:showPercent val="1"/>
              <c:showBubbleSize val="0"/>
            </c:dLbl>
            <c:dLbl>
              <c:idx val="7"/>
              <c:delete val="1"/>
            </c:dLbl>
            <c:dLbl>
              <c:idx val="8"/>
              <c:delete val="1"/>
            </c:dLbl>
            <c:dLbl>
              <c:idx val="9"/>
              <c:layout>
                <c:manualLayout>
                  <c:x val="-2.595156416411851E-2"/>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Reliability'!$DI$7:$DI$16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Reliability'!$DJ$7:$DJ$16</c:f>
              <c:numCache>
                <c:formatCode>_-* #,##0_-;\-* #,##0_-;_-* "-"??_-;_-@_-</c:formatCode>
                <c:ptCount val="10"/>
                <c:pt idx="0">
                  <c:v>2</c:v>
                </c:pt>
                <c:pt idx="1">
                  <c:v>245</c:v>
                </c:pt>
                <c:pt idx="2">
                  <c:v>0</c:v>
                </c:pt>
                <c:pt idx="3">
                  <c:v>113</c:v>
                </c:pt>
                <c:pt idx="4">
                  <c:v>2174</c:v>
                </c:pt>
                <c:pt idx="5">
                  <c:v>430</c:v>
                </c:pt>
                <c:pt idx="6">
                  <c:v>2300</c:v>
                </c:pt>
                <c:pt idx="7">
                  <c:v>0</c:v>
                </c:pt>
                <c:pt idx="8">
                  <c:v>0</c:v>
                </c:pt>
                <c:pt idx="9">
                  <c:v>384</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Pt>
            <c:idx val="9"/>
            <c:bubble3D val="0"/>
            <c:explosion val="1"/>
          </c:dPt>
          <c:dLbls>
            <c:dLbl>
              <c:idx val="0"/>
              <c:delete val="1"/>
            </c:dLbl>
            <c:dLbl>
              <c:idx val="1"/>
              <c:layout>
                <c:manualLayout>
                  <c:x val="2.3261633669822885E-2"/>
                  <c:y val="-1.3396257484505453E-2"/>
                </c:manualLayout>
              </c:layout>
              <c:dLblPos val="bestFit"/>
              <c:showLegendKey val="0"/>
              <c:showVal val="0"/>
              <c:showCatName val="0"/>
              <c:showSerName val="0"/>
              <c:showPercent val="1"/>
              <c:showBubbleSize val="0"/>
            </c:dLbl>
            <c:dLbl>
              <c:idx val="2"/>
              <c:delete val="1"/>
            </c:dLbl>
            <c:dLbl>
              <c:idx val="3"/>
              <c:layout>
                <c:manualLayout>
                  <c:x val="2.7733896105589899E-2"/>
                  <c:y val="1.912950252782916E-4"/>
                </c:manualLayout>
              </c:layout>
              <c:dLblPos val="bestFit"/>
              <c:showLegendKey val="0"/>
              <c:showVal val="0"/>
              <c:showCatName val="0"/>
              <c:showSerName val="0"/>
              <c:showPercent val="1"/>
              <c:showBubbleSize val="0"/>
            </c:dLbl>
            <c:dLbl>
              <c:idx val="4"/>
              <c:layout>
                <c:manualLayout>
                  <c:x val="-1.6233909147820642E-2"/>
                  <c:y val="2.5584833737995888E-2"/>
                </c:manualLayout>
              </c:layout>
              <c:showLegendKey val="0"/>
              <c:showVal val="0"/>
              <c:showCatName val="0"/>
              <c:showSerName val="0"/>
              <c:showPercent val="1"/>
              <c:showBubbleSize val="0"/>
            </c:dLbl>
            <c:dLbl>
              <c:idx val="5"/>
              <c:layout>
                <c:manualLayout>
                  <c:x val="-1.9938310248584917E-2"/>
                  <c:y val="-1.7845793786765606E-2"/>
                </c:manualLayout>
              </c:layout>
              <c:dLblPos val="bestFit"/>
              <c:showLegendKey val="0"/>
              <c:showVal val="0"/>
              <c:showCatName val="0"/>
              <c:showSerName val="0"/>
              <c:showPercent val="1"/>
              <c:showBubbleSize val="0"/>
            </c:dLbl>
            <c:dLbl>
              <c:idx val="6"/>
              <c:layout>
                <c:manualLayout>
                  <c:x val="2.4560762122753477E-2"/>
                  <c:y val="-5.9532693581105939E-2"/>
                </c:manualLayout>
              </c:layout>
              <c:showLegendKey val="0"/>
              <c:showVal val="0"/>
              <c:showCatName val="0"/>
              <c:showSerName val="0"/>
              <c:showPercent val="1"/>
              <c:showBubbleSize val="0"/>
            </c:dLbl>
            <c:dLbl>
              <c:idx val="7"/>
              <c:delete val="1"/>
            </c:dLbl>
            <c:dLbl>
              <c:idx val="8"/>
              <c:delete val="1"/>
            </c:dLbl>
            <c:dLbl>
              <c:idx val="9"/>
              <c:layout>
                <c:manualLayout>
                  <c:x val="-1.5528813548269295E-2"/>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Reliability'!$DI$24:$DI$33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Reliability'!$DJ$24:$DJ$33</c:f>
              <c:numCache>
                <c:formatCode>_-* #,##0_-;\-* #,##0_-;_-* "-"??_-;_-@_-</c:formatCode>
                <c:ptCount val="10"/>
                <c:pt idx="0">
                  <c:v>1</c:v>
                </c:pt>
                <c:pt idx="1">
                  <c:v>45.66</c:v>
                </c:pt>
                <c:pt idx="2">
                  <c:v>0</c:v>
                </c:pt>
                <c:pt idx="3">
                  <c:v>518.75</c:v>
                </c:pt>
                <c:pt idx="4">
                  <c:v>4302.3999999999996</c:v>
                </c:pt>
                <c:pt idx="5">
                  <c:v>648.85</c:v>
                </c:pt>
                <c:pt idx="6">
                  <c:v>2009</c:v>
                </c:pt>
                <c:pt idx="7">
                  <c:v>0</c:v>
                </c:pt>
                <c:pt idx="8">
                  <c:v>0</c:v>
                </c:pt>
                <c:pt idx="9">
                  <c:v>439.61999999999995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9.323559197765631E-2"/>
                  <c:y val="-1.3629807622123019E-2"/>
                </c:manualLayout>
              </c:layout>
              <c:dLblPos val="bestFit"/>
              <c:showLegendKey val="0"/>
              <c:showVal val="0"/>
              <c:showCatName val="0"/>
              <c:showSerName val="0"/>
              <c:showPercent val="1"/>
              <c:showBubbleSize val="0"/>
            </c:dLbl>
            <c:dLbl>
              <c:idx val="1"/>
              <c:delete val="1"/>
            </c:dLbl>
            <c:dLbl>
              <c:idx val="2"/>
              <c:layout>
                <c:manualLayout>
                  <c:x val="1.3703651936804059E-2"/>
                  <c:y val="4.5799233875323718E-2"/>
                </c:manualLayout>
              </c:layout>
              <c:dLblPos val="bestFit"/>
              <c:showLegendKey val="0"/>
              <c:showVal val="0"/>
              <c:showCatName val="0"/>
              <c:showSerName val="0"/>
              <c:showPercent val="1"/>
              <c:showBubbleSize val="0"/>
            </c:dLbl>
            <c:dLbl>
              <c:idx val="3"/>
              <c:layout>
                <c:manualLayout>
                  <c:x val="0"/>
                  <c:y val="-7.471065946867618E-2"/>
                </c:manualLayout>
              </c:layout>
              <c:dLblPos val="bestFit"/>
              <c:showLegendKey val="0"/>
              <c:showVal val="0"/>
              <c:showCatName val="0"/>
              <c:showSerName val="0"/>
              <c:showPercent val="1"/>
              <c:showBubbleSize val="0"/>
            </c:dLbl>
            <c:dLbl>
              <c:idx val="4"/>
              <c:layout>
                <c:manualLayout>
                  <c:x val="1.3730625216092749E-2"/>
                  <c:y val="-1.2099529055219955E-2"/>
                </c:manualLayout>
              </c:layout>
              <c:showLegendKey val="0"/>
              <c:showVal val="0"/>
              <c:showCatName val="0"/>
              <c:showSerName val="0"/>
              <c:showPercent val="1"/>
              <c:showBubbleSize val="0"/>
            </c:dLbl>
            <c:dLbl>
              <c:idx val="5"/>
              <c:layout>
                <c:manualLayout>
                  <c:x val="-4.0699817644284569E-2"/>
                  <c:y val="-1.3767397657830735E-2"/>
                </c:manualLayout>
              </c:layout>
              <c:dLblPos val="bestFit"/>
              <c:showLegendKey val="0"/>
              <c:showVal val="0"/>
              <c:showCatName val="0"/>
              <c:showSerName val="0"/>
              <c:showPercent val="1"/>
              <c:showBubbleSize val="0"/>
            </c:dLbl>
            <c:dLbl>
              <c:idx val="6"/>
              <c:delete val="1"/>
            </c:dLbl>
            <c:dLbl>
              <c:idx val="7"/>
              <c:delete val="1"/>
            </c:dLbl>
            <c:dLbl>
              <c:idx val="8"/>
              <c:layout>
                <c:manualLayout>
                  <c:x val="-1.0446015433619987E-3"/>
                  <c:y val="-1.7714078416831387E-2"/>
                </c:manualLayout>
              </c:layout>
              <c:dLblPos val="bestFit"/>
              <c:showLegendKey val="0"/>
              <c:showVal val="0"/>
              <c:showCatName val="0"/>
              <c:showSerName val="0"/>
              <c:showPercent val="1"/>
              <c:showBubbleSize val="0"/>
            </c:dLbl>
            <c:dLbl>
              <c:idx val="9"/>
              <c:layout>
                <c:manualLayout>
                  <c:x val="0"/>
                  <c:y val="-5.9566631533154453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Reliability'!$DN$7:$DN$16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Reliability'!$DO$7:$DO$16</c:f>
              <c:numCache>
                <c:formatCode>_-* #,##0_-;\-* #,##0_-;_-* "-"??_-;_-@_-</c:formatCode>
                <c:ptCount val="10"/>
                <c:pt idx="0">
                  <c:v>16876</c:v>
                </c:pt>
                <c:pt idx="1">
                  <c:v>82</c:v>
                </c:pt>
                <c:pt idx="2">
                  <c:v>10298</c:v>
                </c:pt>
                <c:pt idx="3">
                  <c:v>8533</c:v>
                </c:pt>
                <c:pt idx="4">
                  <c:v>6662</c:v>
                </c:pt>
                <c:pt idx="5">
                  <c:v>6866</c:v>
                </c:pt>
                <c:pt idx="6">
                  <c:v>3</c:v>
                </c:pt>
                <c:pt idx="7">
                  <c:v>8</c:v>
                </c:pt>
                <c:pt idx="8">
                  <c:v>2488</c:v>
                </c:pt>
                <c:pt idx="9">
                  <c:v>13421</c:v>
                </c:pt>
              </c:numCache>
            </c:numRef>
          </c:val>
        </c:ser>
        <c:dLbls>
          <c:dLblPos val="outEnd"/>
          <c:showLegendKey val="0"/>
          <c:showVal val="0"/>
          <c:showCatName val="0"/>
          <c:showSerName val="0"/>
          <c:showPercent val="1"/>
          <c:showBubbleSize val="0"/>
          <c:showLeaderLines val="1"/>
        </c:dLbls>
        <c:firstSliceAng val="116"/>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259927348244849E-3"/>
                  <c:y val="-8.9947201171594448E-3"/>
                </c:manualLayout>
              </c:layout>
              <c:dLblPos val="bestFit"/>
              <c:showLegendKey val="0"/>
              <c:showVal val="0"/>
              <c:showCatName val="0"/>
              <c:showSerName val="0"/>
              <c:showPercent val="1"/>
              <c:showBubbleSize val="0"/>
            </c:dLbl>
            <c:dLbl>
              <c:idx val="1"/>
              <c:layout>
                <c:manualLayout>
                  <c:x val="2.7156779421631319E-2"/>
                  <c:y val="-4.4975352371742989E-3"/>
                </c:manualLayout>
              </c:layout>
              <c:dLblPos val="bestFit"/>
              <c:showLegendKey val="0"/>
              <c:showVal val="0"/>
              <c:showCatName val="0"/>
              <c:showSerName val="0"/>
              <c:showPercent val="1"/>
              <c:showBubbleSize val="0"/>
            </c:dLbl>
            <c:dLbl>
              <c:idx val="2"/>
              <c:layout>
                <c:manualLayout>
                  <c:x val="-1.9146447020671812E-3"/>
                  <c:y val="-8.7077775792420379E-3"/>
                </c:manualLayout>
              </c:layout>
              <c:dLblPos val="bestFit"/>
              <c:showLegendKey val="0"/>
              <c:showVal val="0"/>
              <c:showCatName val="0"/>
              <c:showSerName val="0"/>
              <c:showPercent val="1"/>
              <c:showBubbleSize val="0"/>
            </c:dLbl>
            <c:dLbl>
              <c:idx val="3"/>
              <c:layout>
                <c:manualLayout>
                  <c:x val="1.9142323297428076E-3"/>
                  <c:y val="-3.5404995392802924E-2"/>
                </c:manualLayout>
              </c:layout>
              <c:dLblPos val="bestFit"/>
              <c:showLegendKey val="0"/>
              <c:showVal val="0"/>
              <c:showCatName val="0"/>
              <c:showSerName val="0"/>
              <c:showPercent val="1"/>
              <c:showBubbleSize val="0"/>
            </c:dLbl>
            <c:dLbl>
              <c:idx val="4"/>
              <c:layout>
                <c:manualLayout>
                  <c:x val="4.3876415313364993E-4"/>
                  <c:y val="-1.2089425168959755E-2"/>
                </c:manualLayout>
              </c:layout>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layout>
                <c:manualLayout>
                  <c:x val="1.8383145848256056E-2"/>
                  <c:y val="-6.3102833338588692E-3"/>
                </c:manualLayout>
              </c:layout>
              <c:showLegendKey val="0"/>
              <c:showVal val="0"/>
              <c:showCatName val="0"/>
              <c:showSerName val="0"/>
              <c:showPercent val="1"/>
              <c:showBubbleSize val="0"/>
            </c:dLbl>
            <c:dLbl>
              <c:idx val="9"/>
              <c:layout>
                <c:manualLayout>
                  <c:x val="5.2371285195462417E-3"/>
                  <c:y val="-1.8037088812043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Reliability'!$DN$24:$DN$33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Reliability'!$DO$24:$DO$33</c:f>
              <c:numCache>
                <c:formatCode>_-* #,##0_-;\-* #,##0_-;_-* "-"??_-;_-@_-</c:formatCode>
                <c:ptCount val="10"/>
                <c:pt idx="0">
                  <c:v>8655.57</c:v>
                </c:pt>
                <c:pt idx="1">
                  <c:v>499.53999999999996</c:v>
                </c:pt>
                <c:pt idx="2">
                  <c:v>12364.050000000001</c:v>
                </c:pt>
                <c:pt idx="3">
                  <c:v>4398.9399999999996</c:v>
                </c:pt>
                <c:pt idx="4">
                  <c:v>303.63</c:v>
                </c:pt>
                <c:pt idx="5">
                  <c:v>6401.5</c:v>
                </c:pt>
                <c:pt idx="6">
                  <c:v>2.1</c:v>
                </c:pt>
                <c:pt idx="7">
                  <c:v>21.6</c:v>
                </c:pt>
                <c:pt idx="8">
                  <c:v>1533.5800000000002</c:v>
                </c:pt>
                <c:pt idx="9">
                  <c:v>5304.32</c:v>
                </c:pt>
              </c:numCache>
            </c:numRef>
          </c:val>
        </c:ser>
        <c:dLbls>
          <c:dLblPos val="outEnd"/>
          <c:showLegendKey val="0"/>
          <c:showVal val="0"/>
          <c:showCatName val="0"/>
          <c:showSerName val="0"/>
          <c:showPercent val="1"/>
          <c:showBubbleSize val="0"/>
          <c:showLeaderLines val="1"/>
        </c:dLbls>
        <c:firstSliceAng val="8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0571073364867643E-2"/>
                  <c:y val="-8.9948117242768678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5.0434229773169872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6.6064099954799319E-4"/>
                  <c:y val="-1.6817370942736269E-3"/>
                </c:manualLayout>
              </c:layout>
              <c:showLegendKey val="0"/>
              <c:showVal val="0"/>
              <c:showCatName val="0"/>
              <c:showSerName val="0"/>
              <c:showPercent val="1"/>
              <c:showBubbleSize val="0"/>
            </c:dLbl>
            <c:dLbl>
              <c:idx val="5"/>
              <c:layout>
                <c:manualLayout>
                  <c:x val="2.1583936349599854E-2"/>
                  <c:y val="-9.132401759984584E-3"/>
                </c:manualLayout>
              </c:layout>
              <c:dLblPos val="bestFit"/>
              <c:showLegendKey val="0"/>
              <c:showVal val="0"/>
              <c:showCatName val="0"/>
              <c:showSerName val="0"/>
              <c:showPercent val="1"/>
              <c:showBubbleSize val="0"/>
            </c:dLbl>
            <c:dLbl>
              <c:idx val="6"/>
              <c:layout>
                <c:manualLayout>
                  <c:x val="0"/>
                  <c:y val="0.13695792445613614"/>
                </c:manualLayout>
              </c:layout>
              <c:showLegendKey val="0"/>
              <c:showVal val="0"/>
              <c:showCatName val="0"/>
              <c:showSerName val="0"/>
              <c:showPercent val="1"/>
              <c:showBubbleSize val="0"/>
            </c:dLbl>
            <c:dLbl>
              <c:idx val="7"/>
              <c:delete val="1"/>
            </c:dLbl>
            <c:dLbl>
              <c:idx val="8"/>
              <c:delete val="1"/>
            </c:dLbl>
            <c:dLbl>
              <c:idx val="9"/>
              <c:layout>
                <c:manualLayout>
                  <c:x val="0"/>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Reliability'!$DS$7:$DS$16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Reliability'!$DT$7:$DT$16</c:f>
              <c:numCache>
                <c:formatCode>_-* #,##0_-;\-* #,##0_-;_-* "-"??_-;_-@_-</c:formatCode>
                <c:ptCount val="10"/>
                <c:pt idx="0">
                  <c:v>10680</c:v>
                </c:pt>
                <c:pt idx="1">
                  <c:v>3061</c:v>
                </c:pt>
                <c:pt idx="2">
                  <c:v>1222</c:v>
                </c:pt>
                <c:pt idx="3">
                  <c:v>3026</c:v>
                </c:pt>
                <c:pt idx="4">
                  <c:v>2245</c:v>
                </c:pt>
                <c:pt idx="5">
                  <c:v>7752</c:v>
                </c:pt>
                <c:pt idx="6">
                  <c:v>26143</c:v>
                </c:pt>
                <c:pt idx="7">
                  <c:v>15</c:v>
                </c:pt>
                <c:pt idx="8">
                  <c:v>54</c:v>
                </c:pt>
                <c:pt idx="9">
                  <c:v>2812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layout/>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7.5987405930688479E-2"/>
                  <c:y val="-1.3517325059736997E-2"/>
                </c:manualLayout>
              </c:layout>
              <c:dLblPos val="bestFit"/>
              <c:showLegendKey val="0"/>
              <c:showVal val="0"/>
              <c:showCatName val="0"/>
              <c:showSerName val="0"/>
              <c:showPercent val="1"/>
              <c:showBubbleSize val="0"/>
            </c:dLbl>
            <c:dLbl>
              <c:idx val="3"/>
              <c:layout>
                <c:manualLayout>
                  <c:x val="0"/>
                  <c:y val="0.20272617127976428"/>
                </c:manualLayout>
              </c:layout>
              <c:dLblPos val="bestFit"/>
              <c:showLegendKey val="0"/>
              <c:showVal val="0"/>
              <c:showCatName val="0"/>
              <c:showSerName val="0"/>
              <c:showPercent val="1"/>
              <c:showBubbleSize val="0"/>
            </c:dLbl>
            <c:dLbl>
              <c:idx val="4"/>
              <c:layout>
                <c:manualLayout>
                  <c:x val="3.2310719099452115E-3"/>
                  <c:y val="-4.8827700227594854E-2"/>
                </c:manualLayout>
              </c:layout>
              <c:showLegendKey val="0"/>
              <c:showVal val="0"/>
              <c:showCatName val="0"/>
              <c:showSerName val="0"/>
              <c:showPercent val="1"/>
              <c:showBubbleSize val="0"/>
            </c:dLbl>
            <c:dLbl>
              <c:idx val="5"/>
              <c:layout>
                <c:manualLayout>
                  <c:x val="4.1522502662589618E-2"/>
                  <c:y val="-4.054346032877966E-2"/>
                </c:manualLayout>
              </c:layout>
              <c:dLblPos val="bestFit"/>
              <c:showLegendKey val="0"/>
              <c:showVal val="0"/>
              <c:showCatName val="0"/>
              <c:showSerName val="0"/>
              <c:showPercent val="1"/>
              <c:showBubbleSize val="0"/>
            </c:dLbl>
            <c:dLbl>
              <c:idx val="6"/>
              <c:layout>
                <c:manualLayout>
                  <c:x val="3.1116129775803008E-2"/>
                  <c:y val="-2.4997826939212816E-2"/>
                </c:manualLayout>
              </c:layout>
              <c:showLegendKey val="0"/>
              <c:showVal val="0"/>
              <c:showCatName val="0"/>
              <c:showSerName val="0"/>
              <c:showPercent val="1"/>
              <c:showBubbleSize val="0"/>
            </c:dLbl>
            <c:dLbl>
              <c:idx val="7"/>
              <c:delete val="1"/>
            </c:dLbl>
            <c:dLbl>
              <c:idx val="8"/>
              <c:delete val="1"/>
            </c:dLbl>
            <c:dLbl>
              <c:idx val="9"/>
              <c:layout>
                <c:manualLayout>
                  <c:x val="1.5570938498471106E-2"/>
                  <c:y val="-8.9693305731026515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Reliability'!$M$7:$M$16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Reliability'!$N$7:$N$16</c:f>
              <c:numCache>
                <c:formatCode>_-* #,##0_-;\-* #,##0_-;_-* "-"??_-;_-@_-</c:formatCode>
                <c:ptCount val="10"/>
                <c:pt idx="0">
                  <c:v>93</c:v>
                </c:pt>
                <c:pt idx="1">
                  <c:v>4263</c:v>
                </c:pt>
                <c:pt idx="2">
                  <c:v>23233</c:v>
                </c:pt>
                <c:pt idx="3">
                  <c:v>5918</c:v>
                </c:pt>
                <c:pt idx="4">
                  <c:v>1268</c:v>
                </c:pt>
                <c:pt idx="5">
                  <c:v>1879</c:v>
                </c:pt>
                <c:pt idx="6">
                  <c:v>4645</c:v>
                </c:pt>
                <c:pt idx="7">
                  <c:v>0</c:v>
                </c:pt>
                <c:pt idx="8">
                  <c:v>0</c:v>
                </c:pt>
                <c:pt idx="9">
                  <c:v>6390</c:v>
                </c:pt>
              </c:numCache>
            </c:numRef>
          </c:val>
        </c:ser>
        <c:dLbls>
          <c:dLblPos val="outEnd"/>
          <c:showLegendKey val="0"/>
          <c:showVal val="0"/>
          <c:showCatName val="0"/>
          <c:showSerName val="0"/>
          <c:showPercent val="1"/>
          <c:showBubbleSize val="0"/>
          <c:showLeaderLines val="1"/>
        </c:dLbls>
        <c:firstSliceAng val="38"/>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6.27657354513916E-5"/>
                  <c:y val="-8.9947201171594448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0"/>
                  <c:y val="-3.5404995392802965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1.4986338263296554E-3"/>
                  <c:y val="1.6801379005896511E-2"/>
                </c:manualLayout>
              </c:layout>
              <c:showLegendKey val="0"/>
              <c:showVal val="0"/>
              <c:showCatName val="0"/>
              <c:showSerName val="0"/>
              <c:showPercent val="1"/>
              <c:showBubbleSize val="0"/>
            </c:dLbl>
            <c:dLbl>
              <c:idx val="5"/>
              <c:layout>
                <c:manualLayout>
                  <c:x val="2.1470772360904705E-2"/>
                  <c:y val="-4.4971848799851451E-3"/>
                </c:manualLayout>
              </c:layout>
              <c:dLblPos val="bestFit"/>
              <c:showLegendKey val="0"/>
              <c:showVal val="0"/>
              <c:showCatName val="0"/>
              <c:showSerName val="0"/>
              <c:showPercent val="1"/>
              <c:showBubbleSize val="0"/>
            </c:dLbl>
            <c:dLbl>
              <c:idx val="6"/>
              <c:layout>
                <c:manualLayout>
                  <c:x val="7.7381185277929938E-3"/>
                  <c:y val="0.15085014171948302"/>
                </c:manualLayout>
              </c:layout>
              <c:showLegendKey val="0"/>
              <c:showVal val="0"/>
              <c:showCatName val="0"/>
              <c:showSerName val="0"/>
              <c:showPercent val="1"/>
              <c:showBubbleSize val="0"/>
            </c:dLbl>
            <c:dLbl>
              <c:idx val="7"/>
              <c:delete val="1"/>
            </c:dLbl>
            <c:dLbl>
              <c:idx val="8"/>
              <c:delete val="1"/>
            </c:dLbl>
            <c:dLbl>
              <c:idx val="9"/>
              <c:layout>
                <c:manualLayout>
                  <c:x val="0"/>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Reliability'!$DS$24:$DS$33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Reliability'!$DT$24:$DT$33</c:f>
              <c:numCache>
                <c:formatCode>_-* #,##0_-;\-* #,##0_-;_-* "-"??_-;_-@_-</c:formatCode>
                <c:ptCount val="10"/>
                <c:pt idx="0">
                  <c:v>14897</c:v>
                </c:pt>
                <c:pt idx="1">
                  <c:v>10955</c:v>
                </c:pt>
                <c:pt idx="2">
                  <c:v>2939</c:v>
                </c:pt>
                <c:pt idx="3">
                  <c:v>5593</c:v>
                </c:pt>
                <c:pt idx="4">
                  <c:v>2649</c:v>
                </c:pt>
                <c:pt idx="5">
                  <c:v>23440</c:v>
                </c:pt>
                <c:pt idx="6">
                  <c:v>48005</c:v>
                </c:pt>
                <c:pt idx="7">
                  <c:v>41</c:v>
                </c:pt>
                <c:pt idx="8">
                  <c:v>99</c:v>
                </c:pt>
                <c:pt idx="9">
                  <c:v>5806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1.3070597245619498E-2"/>
                  <c:y val="-1.3583457663144557E-2"/>
                </c:manualLayout>
              </c:layout>
              <c:dLblPos val="bestFit"/>
              <c:showLegendKey val="0"/>
              <c:showVal val="0"/>
              <c:showCatName val="0"/>
              <c:showSerName val="0"/>
              <c:showPercent val="1"/>
              <c:showBubbleSize val="0"/>
            </c:dLbl>
            <c:dLbl>
              <c:idx val="2"/>
              <c:layout>
                <c:manualLayout>
                  <c:x val="-7.0575993944907486E-3"/>
                  <c:y val="-9.8207168988300834E-3"/>
                </c:manualLayout>
              </c:layout>
              <c:dLblPos val="bestFit"/>
              <c:showLegendKey val="0"/>
              <c:showVal val="0"/>
              <c:showCatName val="0"/>
              <c:showSerName val="0"/>
              <c:showPercent val="1"/>
              <c:showBubbleSize val="0"/>
            </c:dLbl>
            <c:dLbl>
              <c:idx val="3"/>
              <c:layout>
                <c:manualLayout>
                  <c:x val="-3.323026271156655E-3"/>
                  <c:y val="-5.1857210009838908E-3"/>
                </c:manualLayout>
              </c:layout>
              <c:dLblPos val="bestFit"/>
              <c:showLegendKey val="0"/>
              <c:showVal val="0"/>
              <c:showCatName val="0"/>
              <c:showSerName val="0"/>
              <c:showPercent val="1"/>
              <c:showBubbleSize val="0"/>
            </c:dLbl>
            <c:dLbl>
              <c:idx val="4"/>
              <c:delete val="1"/>
            </c:dLbl>
            <c:dLbl>
              <c:idx val="5"/>
              <c:layout>
                <c:manualLayout>
                  <c:x val="-2.5128879145813462E-2"/>
                  <c:y val="0.13918746697109222"/>
                </c:manualLayout>
              </c:layout>
              <c:dLblPos val="bestFit"/>
              <c:showLegendKey val="0"/>
              <c:showVal val="0"/>
              <c:showCatName val="0"/>
              <c:showSerName val="0"/>
              <c:showPercent val="1"/>
              <c:showBubbleSize val="0"/>
            </c:dLbl>
            <c:dLbl>
              <c:idx val="6"/>
              <c:layout>
                <c:manualLayout>
                  <c:x val="2.5448471636779456E-2"/>
                  <c:y val="-6.5116217960134656E-3"/>
                </c:manualLayout>
              </c:layout>
              <c:showLegendKey val="0"/>
              <c:showVal val="0"/>
              <c:showCatName val="0"/>
              <c:showSerName val="0"/>
              <c:showPercent val="1"/>
              <c:showBubbleSize val="0"/>
            </c:dLbl>
            <c:dLbl>
              <c:idx val="7"/>
              <c:delete val="1"/>
            </c:dLbl>
            <c:dLbl>
              <c:idx val="8"/>
              <c:layout>
                <c:manualLayout>
                  <c:x val="-1.6615346614446507E-2"/>
                  <c:y val="-2.6984120801038833E-2"/>
                </c:manualLayout>
              </c:layout>
              <c:dLblPos val="bestFit"/>
              <c:showLegendKey val="0"/>
              <c:showVal val="0"/>
              <c:showCatName val="0"/>
              <c:showSerName val="0"/>
              <c:showPercent val="1"/>
              <c:showBubbleSize val="0"/>
            </c:dLbl>
            <c:dLbl>
              <c:idx val="9"/>
              <c:layout>
                <c:manualLayout>
                  <c:x val="0"/>
                  <c:y val="-8.1861519763327076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Reliability'!$DX$7:$DX$16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Reliability'!$DY$7:$DY$16</c:f>
              <c:numCache>
                <c:formatCode>_-* #,##0_-;\-* #,##0_-;_-* "-"??_-;_-@_-</c:formatCode>
                <c:ptCount val="10"/>
                <c:pt idx="0">
                  <c:v>102</c:v>
                </c:pt>
                <c:pt idx="1">
                  <c:v>751</c:v>
                </c:pt>
                <c:pt idx="2">
                  <c:v>3213</c:v>
                </c:pt>
                <c:pt idx="3">
                  <c:v>1324</c:v>
                </c:pt>
                <c:pt idx="4">
                  <c:v>10</c:v>
                </c:pt>
                <c:pt idx="5">
                  <c:v>6904</c:v>
                </c:pt>
                <c:pt idx="6">
                  <c:v>6230</c:v>
                </c:pt>
                <c:pt idx="7">
                  <c:v>37</c:v>
                </c:pt>
                <c:pt idx="8">
                  <c:v>3747</c:v>
                </c:pt>
                <c:pt idx="9">
                  <c:v>12956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3.0811635332555598E-2"/>
                  <c:y val="-8.9947201171594448E-3"/>
                </c:manualLayout>
              </c:layout>
              <c:dLblPos val="bestFit"/>
              <c:showLegendKey val="0"/>
              <c:showVal val="0"/>
              <c:showCatName val="0"/>
              <c:showSerName val="0"/>
              <c:showPercent val="1"/>
              <c:showBubbleSize val="0"/>
            </c:dLbl>
            <c:dLbl>
              <c:idx val="1"/>
              <c:layout>
                <c:manualLayout>
                  <c:x val="2.1919650902085079E-2"/>
                  <c:y val="-4.4975352371742989E-3"/>
                </c:manualLayout>
              </c:layout>
              <c:dLblPos val="bestFit"/>
              <c:showLegendKey val="0"/>
              <c:showVal val="0"/>
              <c:showCatName val="0"/>
              <c:showSerName val="0"/>
              <c:showPercent val="1"/>
              <c:showBubbleSize val="0"/>
            </c:dLbl>
            <c:dLbl>
              <c:idx val="2"/>
              <c:layout>
                <c:manualLayout>
                  <c:x val="1.3796740856571545E-2"/>
                  <c:y val="4.6408313275384258E-3"/>
                </c:manualLayout>
              </c:layout>
              <c:dLblPos val="bestFit"/>
              <c:showLegendKey val="0"/>
              <c:showVal val="0"/>
              <c:showCatName val="0"/>
              <c:showSerName val="0"/>
              <c:showPercent val="1"/>
              <c:showBubbleSize val="0"/>
            </c:dLbl>
            <c:dLbl>
              <c:idx val="3"/>
              <c:layout>
                <c:manualLayout>
                  <c:x val="1.2388489368835387E-2"/>
                  <c:y val="9.0903676297985798E-3"/>
                </c:manualLayout>
              </c:layout>
              <c:dLblPos val="bestFit"/>
              <c:showLegendKey val="0"/>
              <c:showVal val="0"/>
              <c:showCatName val="0"/>
              <c:showSerName val="0"/>
              <c:showPercent val="1"/>
              <c:showBubbleSize val="0"/>
            </c:dLbl>
            <c:dLbl>
              <c:idx val="4"/>
              <c:delete val="1"/>
            </c:dLbl>
            <c:dLbl>
              <c:idx val="5"/>
              <c:layout>
                <c:manualLayout>
                  <c:x val="6.2470283419374818E-3"/>
                  <c:y val="-8.9467211822452999E-3"/>
                </c:manualLayout>
              </c:layout>
              <c:dLblPos val="bestFit"/>
              <c:showLegendKey val="0"/>
              <c:showVal val="0"/>
              <c:showCatName val="0"/>
              <c:showSerName val="0"/>
              <c:showPercent val="1"/>
              <c:showBubbleSize val="0"/>
            </c:dLbl>
            <c:dLbl>
              <c:idx val="6"/>
              <c:layout>
                <c:manualLayout>
                  <c:x val="-7.405877047892509E-2"/>
                  <c:y val="-2.626277489900954E-2"/>
                </c:manualLayout>
              </c:layout>
              <c:showLegendKey val="0"/>
              <c:showVal val="0"/>
              <c:showCatName val="0"/>
              <c:showSerName val="0"/>
              <c:showPercent val="1"/>
              <c:showBubbleSize val="0"/>
            </c:dLbl>
            <c:dLbl>
              <c:idx val="7"/>
              <c:delete val="1"/>
            </c:dLbl>
            <c:dLbl>
              <c:idx val="8"/>
              <c:layout>
                <c:manualLayout>
                  <c:x val="7.9670333069002675E-4"/>
                  <c:y val="-1.5275573447129348E-3"/>
                </c:manualLayout>
              </c:layout>
              <c:showLegendKey val="0"/>
              <c:showVal val="0"/>
              <c:showCatName val="0"/>
              <c:showSerName val="0"/>
              <c:showPercent val="1"/>
              <c:showBubbleSize val="0"/>
            </c:dLbl>
            <c:dLbl>
              <c:idx val="9"/>
              <c:layout>
                <c:manualLayout>
                  <c:x val="5.2371285195462421E-2"/>
                  <c:y val="-1.3587902866972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Reliability'!$DX$24:$DX$33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Reliability'!$DY$24:$DY$33</c:f>
              <c:numCache>
                <c:formatCode>_-* #,##0_-;\-* #,##0_-;_-* "-"??_-;_-@_-</c:formatCode>
                <c:ptCount val="10"/>
                <c:pt idx="0">
                  <c:v>186</c:v>
                </c:pt>
                <c:pt idx="1">
                  <c:v>1470</c:v>
                </c:pt>
                <c:pt idx="2">
                  <c:v>867</c:v>
                </c:pt>
                <c:pt idx="3">
                  <c:v>1916</c:v>
                </c:pt>
                <c:pt idx="4">
                  <c:v>10</c:v>
                </c:pt>
                <c:pt idx="5">
                  <c:v>1985</c:v>
                </c:pt>
                <c:pt idx="6">
                  <c:v>16110</c:v>
                </c:pt>
                <c:pt idx="7">
                  <c:v>74</c:v>
                </c:pt>
                <c:pt idx="8">
                  <c:v>650</c:v>
                </c:pt>
                <c:pt idx="9">
                  <c:v>3973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1332463649419296E-2"/>
                  <c:y val="-1.3629807622123019E-2"/>
                </c:manualLayout>
              </c:layout>
              <c:dLblPos val="bestFit"/>
              <c:showLegendKey val="0"/>
              <c:showVal val="0"/>
              <c:showCatName val="0"/>
              <c:showSerName val="0"/>
              <c:showPercent val="1"/>
              <c:showBubbleSize val="0"/>
            </c:dLbl>
            <c:dLbl>
              <c:idx val="1"/>
              <c:layout>
                <c:manualLayout>
                  <c:x val="2.8451905416970118E-2"/>
                  <c:y val="-4.4974058621384339E-3"/>
                </c:manualLayout>
              </c:layout>
              <c:dLblPos val="bestFit"/>
              <c:showLegendKey val="0"/>
              <c:showVal val="0"/>
              <c:showCatName val="0"/>
              <c:showSerName val="0"/>
              <c:showPercent val="1"/>
              <c:showBubbleSize val="0"/>
            </c:dLbl>
            <c:dLbl>
              <c:idx val="2"/>
              <c:layout>
                <c:manualLayout>
                  <c:x val="3.9655216100922569E-2"/>
                  <c:y val="0"/>
                </c:manualLayout>
              </c:layout>
              <c:dLblPos val="bestFit"/>
              <c:showLegendKey val="0"/>
              <c:showVal val="0"/>
              <c:showCatName val="0"/>
              <c:showSerName val="0"/>
              <c:showPercent val="1"/>
              <c:showBubbleSize val="0"/>
            </c:dLbl>
            <c:dLbl>
              <c:idx val="3"/>
              <c:layout>
                <c:manualLayout>
                  <c:x val="0"/>
                  <c:y val="-3.2996061348367751E-2"/>
                </c:manualLayout>
              </c:layout>
              <c:dLblPos val="bestFit"/>
              <c:showLegendKey val="0"/>
              <c:showVal val="0"/>
              <c:showCatName val="0"/>
              <c:showSerName val="0"/>
              <c:showPercent val="1"/>
              <c:showBubbleSize val="0"/>
            </c:dLbl>
            <c:dLbl>
              <c:idx val="4"/>
              <c:delete val="1"/>
            </c:dLbl>
            <c:dLbl>
              <c:idx val="5"/>
              <c:layout>
                <c:manualLayout>
                  <c:x val="-9.5583493333921965E-3"/>
                  <c:y val="1.3759003570771642E-4"/>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3.114228568299204E-2"/>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Reliability'!$EC$7:$EC$16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Reliability'!$ED$7:$ED$16</c:f>
              <c:numCache>
                <c:formatCode>_-* #,##0_-;\-* #,##0_-;_-* "-"??_-;_-@_-</c:formatCode>
                <c:ptCount val="10"/>
                <c:pt idx="0">
                  <c:v>37</c:v>
                </c:pt>
                <c:pt idx="1">
                  <c:v>189</c:v>
                </c:pt>
                <c:pt idx="2">
                  <c:v>3140</c:v>
                </c:pt>
                <c:pt idx="3">
                  <c:v>38</c:v>
                </c:pt>
                <c:pt idx="4">
                  <c:v>13</c:v>
                </c:pt>
                <c:pt idx="5">
                  <c:v>566</c:v>
                </c:pt>
                <c:pt idx="6">
                  <c:v>0</c:v>
                </c:pt>
                <c:pt idx="7">
                  <c:v>0</c:v>
                </c:pt>
                <c:pt idx="8">
                  <c:v>0</c:v>
                </c:pt>
                <c:pt idx="9">
                  <c:v>121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5818318465190285E-2"/>
                  <c:y val="-8.9947201171594448E-3"/>
                </c:manualLayout>
              </c:layout>
              <c:dLblPos val="bestFit"/>
              <c:showLegendKey val="0"/>
              <c:showVal val="0"/>
              <c:showCatName val="0"/>
              <c:showSerName val="0"/>
              <c:showPercent val="1"/>
              <c:showBubbleSize val="0"/>
            </c:dLbl>
            <c:dLbl>
              <c:idx val="1"/>
              <c:layout>
                <c:manualLayout>
                  <c:x val="1.2909363017450505E-2"/>
                  <c:y val="4.4018877245351638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29158515272451E-3"/>
                  <c:y val="1.3539903932058735E-2"/>
                </c:manualLayout>
              </c:layout>
              <c:dLblPos val="bestFit"/>
              <c:showLegendKey val="0"/>
              <c:showVal val="0"/>
              <c:showCatName val="0"/>
              <c:showSerName val="0"/>
              <c:showPercent val="1"/>
              <c:showBubbleSize val="0"/>
            </c:dLbl>
            <c:dLbl>
              <c:idx val="4"/>
              <c:delete val="1"/>
            </c:dLbl>
            <c:dLbl>
              <c:idx val="5"/>
              <c:layout>
                <c:manualLayout>
                  <c:x val="-4.4099042700263451E-3"/>
                  <c:y val="-8.946721182245299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1.0352270652372394E-2"/>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Reliability'!$EC$24:$EC$33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Reliability'!$ED$24:$ED$33</c:f>
              <c:numCache>
                <c:formatCode>_-* #,##0_-;\-* #,##0_-;_-* "-"??_-;_-@_-</c:formatCode>
                <c:ptCount val="10"/>
                <c:pt idx="0">
                  <c:v>41.75</c:v>
                </c:pt>
                <c:pt idx="1">
                  <c:v>611</c:v>
                </c:pt>
                <c:pt idx="2">
                  <c:v>1057.25</c:v>
                </c:pt>
                <c:pt idx="3">
                  <c:v>57</c:v>
                </c:pt>
                <c:pt idx="4">
                  <c:v>13</c:v>
                </c:pt>
                <c:pt idx="5">
                  <c:v>1130.75</c:v>
                </c:pt>
                <c:pt idx="6">
                  <c:v>0</c:v>
                </c:pt>
                <c:pt idx="7">
                  <c:v>0</c:v>
                </c:pt>
                <c:pt idx="8">
                  <c:v>0</c:v>
                </c:pt>
                <c:pt idx="9">
                  <c:v>865.75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3803518459940181E-3"/>
                  <c:y val="-1.3629807622122996E-2"/>
                </c:manualLayout>
              </c:layout>
              <c:dLblPos val="bestFit"/>
              <c:showLegendKey val="0"/>
              <c:showVal val="0"/>
              <c:showCatName val="0"/>
              <c:showSerName val="0"/>
              <c:showPercent val="1"/>
              <c:showBubbleSize val="0"/>
            </c:dLbl>
            <c:dLbl>
              <c:idx val="1"/>
              <c:layout>
                <c:manualLayout>
                  <c:x val="4.904641283993579E-3"/>
                  <c:y val="3.2153003039389437E-4"/>
                </c:manualLayout>
              </c:layout>
              <c:dLblPos val="bestFit"/>
              <c:showLegendKey val="0"/>
              <c:showVal val="0"/>
              <c:showCatName val="0"/>
              <c:showSerName val="0"/>
              <c:showPercent val="1"/>
              <c:showBubbleSize val="0"/>
            </c:dLbl>
            <c:dLbl>
              <c:idx val="2"/>
              <c:layout>
                <c:manualLayout>
                  <c:x val="0"/>
                  <c:y val="5.506922567101602E-2"/>
                </c:manualLayout>
              </c:layout>
              <c:dLblPos val="bestFit"/>
              <c:showLegendKey val="0"/>
              <c:showVal val="0"/>
              <c:showCatName val="0"/>
              <c:showSerName val="0"/>
              <c:showPercent val="1"/>
              <c:showBubbleSize val="0"/>
            </c:dLbl>
            <c:dLbl>
              <c:idx val="3"/>
              <c:layout>
                <c:manualLayout>
                  <c:x val="1.7438225060138153E-2"/>
                  <c:y val="-2.3725704592368533E-2"/>
                </c:manualLayout>
              </c:layout>
              <c:dLblPos val="bestFit"/>
              <c:showLegendKey val="0"/>
              <c:showVal val="0"/>
              <c:showCatName val="0"/>
              <c:showSerName val="0"/>
              <c:showPercent val="1"/>
              <c:showBubbleSize val="0"/>
            </c:dLbl>
            <c:dLbl>
              <c:idx val="4"/>
              <c:layout>
                <c:manualLayout>
                  <c:x val="3.9473759494798651E-2"/>
                  <c:y val="0"/>
                </c:manualLayout>
              </c:layout>
              <c:showLegendKey val="0"/>
              <c:showVal val="0"/>
              <c:showCatName val="0"/>
              <c:showSerName val="0"/>
              <c:showPercent val="1"/>
              <c:showBubbleSize val="0"/>
            </c:dLbl>
            <c:dLbl>
              <c:idx val="5"/>
              <c:layout>
                <c:manualLayout>
                  <c:x val="-1.9939383685089417E-2"/>
                  <c:y val="-2.3037389453523033E-2"/>
                </c:manualLayout>
              </c:layout>
              <c:dLblPos val="bestFit"/>
              <c:showLegendKey val="0"/>
              <c:showVal val="0"/>
              <c:showCatName val="0"/>
              <c:showSerName val="0"/>
              <c:showPercent val="1"/>
              <c:showBubbleSize val="0"/>
            </c:dLbl>
            <c:dLbl>
              <c:idx val="6"/>
              <c:layout>
                <c:manualLayout>
                  <c:x val="2.5694091952726469E-3"/>
                  <c:y val="-8.6907632925842943E-2"/>
                </c:manualLayout>
              </c:layout>
              <c:showLegendKey val="0"/>
              <c:showVal val="0"/>
              <c:showCatName val="0"/>
              <c:showSerName val="0"/>
              <c:showPercent val="1"/>
              <c:showBubbleSize val="0"/>
            </c:dLbl>
            <c:dLbl>
              <c:idx val="7"/>
              <c:delete val="1"/>
            </c:dLbl>
            <c:dLbl>
              <c:idx val="8"/>
              <c:layout>
                <c:manualLayout>
                  <c:x val="3.633218982976591E-2"/>
                  <c:y val="-3.6254062008215945E-2"/>
                </c:manualLayout>
              </c:layout>
              <c:dLblPos val="bestFit"/>
              <c:showLegendKey val="0"/>
              <c:showVal val="0"/>
              <c:showCatName val="0"/>
              <c:showSerName val="0"/>
              <c:showPercent val="1"/>
              <c:showBubbleSize val="0"/>
            </c:dLbl>
            <c:dLbl>
              <c:idx val="9"/>
              <c:layout>
                <c:manualLayout>
                  <c:x val="2.0761251331294809E-2"/>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Reliability'!$EH$7:$EH$16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Reliability'!$EI$7:$EI$16</c:f>
              <c:numCache>
                <c:formatCode>_-* #,##0_-;\-* #,##0_-;_-* "-"??_-;_-@_-</c:formatCode>
                <c:ptCount val="10"/>
                <c:pt idx="0">
                  <c:v>36790</c:v>
                </c:pt>
                <c:pt idx="1">
                  <c:v>11009</c:v>
                </c:pt>
                <c:pt idx="2">
                  <c:v>64081</c:v>
                </c:pt>
                <c:pt idx="3">
                  <c:v>25070</c:v>
                </c:pt>
                <c:pt idx="4">
                  <c:v>37138</c:v>
                </c:pt>
                <c:pt idx="5">
                  <c:v>114165</c:v>
                </c:pt>
                <c:pt idx="6">
                  <c:v>59434</c:v>
                </c:pt>
                <c:pt idx="7">
                  <c:v>729</c:v>
                </c:pt>
                <c:pt idx="8">
                  <c:v>7726</c:v>
                </c:pt>
                <c:pt idx="9">
                  <c:v>105356</c:v>
                </c:pt>
              </c:numCache>
            </c:numRef>
          </c:val>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5574506813009358E-2"/>
                  <c:y val="-8.9947201171594448E-3"/>
                </c:manualLayout>
              </c:layout>
              <c:dLblPos val="bestFit"/>
              <c:showLegendKey val="0"/>
              <c:showVal val="0"/>
              <c:showCatName val="0"/>
              <c:showSerName val="0"/>
              <c:showPercent val="1"/>
              <c:showBubbleSize val="0"/>
            </c:dLbl>
            <c:dLbl>
              <c:idx val="1"/>
              <c:layout>
                <c:manualLayout>
                  <c:x val="5.3342422019362533E-2"/>
                  <c:y val="4.4015373673460092E-3"/>
                </c:manualLayout>
              </c:layout>
              <c:dLblPos val="bestFit"/>
              <c:showLegendKey val="0"/>
              <c:showVal val="0"/>
              <c:showCatName val="0"/>
              <c:showSerName val="0"/>
              <c:showPercent val="1"/>
              <c:showBubbleSize val="0"/>
            </c:dLbl>
            <c:dLbl>
              <c:idx val="2"/>
              <c:layout>
                <c:manualLayout>
                  <c:x val="0"/>
                  <c:y val="-4.4304067997323268E-2"/>
                </c:manualLayout>
              </c:layout>
              <c:dLblPos val="bestFit"/>
              <c:showLegendKey val="0"/>
              <c:showVal val="0"/>
              <c:showCatName val="0"/>
              <c:showSerName val="0"/>
              <c:showPercent val="1"/>
              <c:showBubbleSize val="0"/>
            </c:dLbl>
            <c:dLbl>
              <c:idx val="3"/>
              <c:layout>
                <c:manualLayout>
                  <c:x val="1.9142323297428076E-3"/>
                  <c:y val="-1.3157313881502273E-2"/>
                </c:manualLayout>
              </c:layout>
              <c:dLblPos val="bestFit"/>
              <c:showLegendKey val="0"/>
              <c:showVal val="0"/>
              <c:showCatName val="0"/>
              <c:showSerName val="0"/>
              <c:showPercent val="1"/>
              <c:showBubbleSize val="0"/>
            </c:dLbl>
            <c:dLbl>
              <c:idx val="4"/>
              <c:layout>
                <c:manualLayout>
                  <c:x val="6.7200193979941383E-3"/>
                  <c:y val="-9.0637404834228493E-3"/>
                </c:manualLayout>
              </c:layout>
              <c:showLegendKey val="0"/>
              <c:showVal val="0"/>
              <c:showCatName val="0"/>
              <c:showSerName val="0"/>
              <c:showPercent val="1"/>
              <c:showBubbleSize val="0"/>
            </c:dLbl>
            <c:dLbl>
              <c:idx val="5"/>
              <c:layout>
                <c:manualLayout>
                  <c:x val="-6.1835642412163661E-2"/>
                  <c:y val="-2.2295330089025761E-2"/>
                </c:manualLayout>
              </c:layout>
              <c:dLblPos val="bestFit"/>
              <c:showLegendKey val="0"/>
              <c:showVal val="0"/>
              <c:showCatName val="0"/>
              <c:showSerName val="0"/>
              <c:showPercent val="1"/>
              <c:showBubbleSize val="0"/>
            </c:dLbl>
            <c:dLbl>
              <c:idx val="6"/>
              <c:layout>
                <c:manualLayout>
                  <c:x val="1.1757559712543502E-2"/>
                  <c:y val="-9.4400941760124452E-2"/>
                </c:manualLayout>
              </c:layout>
              <c:showLegendKey val="0"/>
              <c:showVal val="0"/>
              <c:showCatName val="0"/>
              <c:showSerName val="0"/>
              <c:showPercent val="1"/>
              <c:showBubbleSize val="0"/>
            </c:dLbl>
            <c:dLbl>
              <c:idx val="7"/>
              <c:layout>
                <c:manualLayout>
                  <c:x val="1.7625617888381535E-2"/>
                  <c:y val="-1.798944023431889E-2"/>
                </c:manualLayout>
              </c:layout>
              <c:dLblPos val="bestFit"/>
              <c:showLegendKey val="0"/>
              <c:showVal val="0"/>
              <c:showCatName val="0"/>
              <c:showSerName val="0"/>
              <c:showPercent val="1"/>
              <c:showBubbleSize val="0"/>
            </c:dLbl>
            <c:dLbl>
              <c:idx val="8"/>
              <c:delete val="1"/>
            </c:dLbl>
            <c:dLbl>
              <c:idx val="9"/>
              <c:layout>
                <c:manualLayout>
                  <c:x val="4.1897028156369934E-2"/>
                  <c:y val="-1.8037088812043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Reliability'!$EH$24:$EH$33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Reliability'!$EI$24:$EI$33</c:f>
              <c:numCache>
                <c:formatCode>_-* #,##0_-;\-* #,##0_-;_-* "-"??_-;_-@_-</c:formatCode>
                <c:ptCount val="10"/>
                <c:pt idx="0">
                  <c:v>3623.33</c:v>
                </c:pt>
                <c:pt idx="1">
                  <c:v>26595.260000000002</c:v>
                </c:pt>
                <c:pt idx="2">
                  <c:v>142209.78000000003</c:v>
                </c:pt>
                <c:pt idx="3">
                  <c:v>13925.840000000002</c:v>
                </c:pt>
                <c:pt idx="4">
                  <c:v>11023.5</c:v>
                </c:pt>
                <c:pt idx="5">
                  <c:v>161364.75</c:v>
                </c:pt>
                <c:pt idx="6">
                  <c:v>110181.43000000001</c:v>
                </c:pt>
                <c:pt idx="7">
                  <c:v>3899.01</c:v>
                </c:pt>
                <c:pt idx="8">
                  <c:v>1512.53</c:v>
                </c:pt>
                <c:pt idx="9">
                  <c:v>51371.25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delete val="1"/>
            </c:dLbl>
            <c:dLbl>
              <c:idx val="2"/>
              <c:delete val="1"/>
            </c:dLbl>
            <c:dLbl>
              <c:idx val="3"/>
              <c:delete val="1"/>
            </c:dLbl>
            <c:dLbl>
              <c:idx val="4"/>
              <c:delete val="1"/>
            </c:dLbl>
            <c:dLbl>
              <c:idx val="5"/>
              <c:layout>
                <c:manualLayout>
                  <c:x val="1.1203310683952451E-2"/>
                  <c:y val="-4.497405862138433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Reliability'!$EM$7:$EM$16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Reliability'!$EN$7:$EN$16</c:f>
              <c:numCache>
                <c:formatCode>_-* #,##0_-;\-* #,##0_-;_-* "-"??_-;_-@_-</c:formatCode>
                <c:ptCount val="10"/>
                <c:pt idx="0">
                  <c:v>0</c:v>
                </c:pt>
                <c:pt idx="1">
                  <c:v>0</c:v>
                </c:pt>
                <c:pt idx="2">
                  <c:v>0</c:v>
                </c:pt>
                <c:pt idx="3">
                  <c:v>0</c:v>
                </c:pt>
                <c:pt idx="4">
                  <c:v>0</c:v>
                </c:pt>
                <c:pt idx="5">
                  <c:v>3</c:v>
                </c:pt>
                <c:pt idx="6">
                  <c:v>0</c:v>
                </c:pt>
                <c:pt idx="7">
                  <c:v>0</c:v>
                </c:pt>
                <c:pt idx="8">
                  <c:v>0</c:v>
                </c:pt>
                <c:pt idx="9">
                  <c:v>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delete val="1"/>
            </c:dLbl>
            <c:dLbl>
              <c:idx val="2"/>
              <c:delete val="1"/>
            </c:dLbl>
            <c:dLbl>
              <c:idx val="3"/>
              <c:delete val="1"/>
            </c:dLbl>
            <c:dLbl>
              <c:idx val="4"/>
              <c:delete val="1"/>
            </c:dLbl>
            <c:dLbl>
              <c:idx val="5"/>
              <c:layout>
                <c:manualLayout>
                  <c:x val="2.1469957221483163E-2"/>
                  <c:y val="-3.1194402693546071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3.6232947283303334E-2"/>
                  <c:y val="-1.8037088812043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Reliability'!$EM$24:$EM$33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Reliability'!$EN$24:$EN$33</c:f>
              <c:numCache>
                <c:formatCode>_-* #,##0_-;\-* #,##0_-;_-* "-"??_-;_-@_-</c:formatCode>
                <c:ptCount val="10"/>
                <c:pt idx="0">
                  <c:v>0</c:v>
                </c:pt>
                <c:pt idx="1">
                  <c:v>0</c:v>
                </c:pt>
                <c:pt idx="2">
                  <c:v>0</c:v>
                </c:pt>
                <c:pt idx="3">
                  <c:v>0</c:v>
                </c:pt>
                <c:pt idx="4">
                  <c:v>0</c:v>
                </c:pt>
                <c:pt idx="5">
                  <c:v>7</c:v>
                </c:pt>
                <c:pt idx="6">
                  <c:v>0</c:v>
                </c:pt>
                <c:pt idx="7">
                  <c:v>0</c:v>
                </c:pt>
                <c:pt idx="8">
                  <c:v>0</c:v>
                </c:pt>
                <c:pt idx="9">
                  <c:v>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3.883253108261752E-2"/>
                  <c:y val="-4.3134658674522349E-3"/>
                </c:manualLayout>
              </c:layout>
              <c:dLblPos val="bestFit"/>
              <c:showLegendKey val="0"/>
              <c:showVal val="0"/>
              <c:showCatName val="0"/>
              <c:showSerName val="0"/>
              <c:showPercent val="1"/>
              <c:showBubbleSize val="0"/>
            </c:dLbl>
            <c:dLbl>
              <c:idx val="2"/>
              <c:layout>
                <c:manualLayout>
                  <c:x val="-0.19909958289501756"/>
                  <c:y val="0"/>
                </c:manualLayout>
              </c:layout>
              <c:dLblPos val="bestFit"/>
              <c:showLegendKey val="0"/>
              <c:showVal val="0"/>
              <c:showCatName val="0"/>
              <c:showSerName val="0"/>
              <c:showPercent val="1"/>
              <c:showBubbleSize val="0"/>
            </c:dLbl>
            <c:dLbl>
              <c:idx val="3"/>
              <c:delete val="1"/>
            </c:dLbl>
            <c:dLbl>
              <c:idx val="4"/>
              <c:delete val="1"/>
            </c:dLbl>
            <c:dLbl>
              <c:idx val="5"/>
              <c:layout>
                <c:manualLayout>
                  <c:x val="-4.0699817644284569E-2"/>
                  <c:y val="-9.132401759984584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Reliability'!$ER$7:$ER$16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Reliability'!$ES$7:$ES$16</c:f>
              <c:numCache>
                <c:formatCode>_-* #,##0_-;\-* #,##0_-;_-* "-"??_-;_-@_-</c:formatCode>
                <c:ptCount val="10"/>
                <c:pt idx="0">
                  <c:v>0</c:v>
                </c:pt>
                <c:pt idx="1">
                  <c:v>1073</c:v>
                </c:pt>
                <c:pt idx="2">
                  <c:v>27216</c:v>
                </c:pt>
                <c:pt idx="3">
                  <c:v>0</c:v>
                </c:pt>
                <c:pt idx="4">
                  <c:v>0</c:v>
                </c:pt>
                <c:pt idx="5">
                  <c:v>302</c:v>
                </c:pt>
                <c:pt idx="6">
                  <c:v>0</c:v>
                </c:pt>
                <c:pt idx="7">
                  <c:v>1</c:v>
                </c:pt>
                <c:pt idx="8">
                  <c:v>0</c:v>
                </c:pt>
                <c:pt idx="9">
                  <c:v>60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layout/>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4.9908133787202963E-2"/>
                  <c:y val="-1.2298343685864502E-2"/>
                </c:manualLayout>
              </c:layout>
              <c:dLblPos val="bestFit"/>
              <c:showLegendKey val="0"/>
              <c:showVal val="0"/>
              <c:showCatName val="0"/>
              <c:showSerName val="0"/>
              <c:showPercent val="1"/>
              <c:showBubbleSize val="0"/>
            </c:dLbl>
            <c:dLbl>
              <c:idx val="3"/>
              <c:layout>
                <c:manualLayout>
                  <c:x val="0"/>
                  <c:y val="0.1434665943488535"/>
                </c:manualLayout>
              </c:layout>
              <c:dLblPos val="bestFit"/>
              <c:showLegendKey val="0"/>
              <c:showVal val="0"/>
              <c:showCatName val="0"/>
              <c:showSerName val="0"/>
              <c:showPercent val="1"/>
              <c:showBubbleSize val="0"/>
            </c:dLbl>
            <c:dLbl>
              <c:idx val="4"/>
              <c:layout>
                <c:manualLayout>
                  <c:x val="3.8690592638964969E-3"/>
                  <c:y val="-1.8003592269262111E-2"/>
                </c:manualLayout>
              </c:layout>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3.4199174426793959E-3"/>
                  <c:y val="-1.4624937653141601E-2"/>
                </c:manualLayout>
              </c:layout>
              <c:showLegendKey val="0"/>
              <c:showVal val="0"/>
              <c:showCatName val="0"/>
              <c:showSerName val="0"/>
              <c:showPercent val="1"/>
              <c:showBubbleSize val="0"/>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Reliability'!$M$24:$M$33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Reliability'!$N$24:$N$33</c:f>
              <c:numCache>
                <c:formatCode>_-* #,##0_-;\-* #,##0_-;_-* "-"??_-;_-@_-</c:formatCode>
                <c:ptCount val="10"/>
                <c:pt idx="0">
                  <c:v>311.63</c:v>
                </c:pt>
                <c:pt idx="1">
                  <c:v>6390.69</c:v>
                </c:pt>
                <c:pt idx="2">
                  <c:v>47002.92</c:v>
                </c:pt>
                <c:pt idx="3">
                  <c:v>9458.26</c:v>
                </c:pt>
                <c:pt idx="4">
                  <c:v>3081.87</c:v>
                </c:pt>
                <c:pt idx="5">
                  <c:v>3856.7299999999996</c:v>
                </c:pt>
                <c:pt idx="6">
                  <c:v>3755.46</c:v>
                </c:pt>
                <c:pt idx="7">
                  <c:v>0</c:v>
                </c:pt>
                <c:pt idx="8">
                  <c:v>0</c:v>
                </c:pt>
                <c:pt idx="9">
                  <c:v>5134.6799999999994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9.7113682390011018E-4"/>
                  <c:y val="-8.9470715394344529E-3"/>
                </c:manualLayout>
              </c:layout>
              <c:dLblPos val="bestFit"/>
              <c:showLegendKey val="0"/>
              <c:showVal val="0"/>
              <c:showCatName val="0"/>
              <c:showSerName val="0"/>
              <c:showPercent val="1"/>
              <c:showBubbleSize val="0"/>
            </c:dLbl>
            <c:dLbl>
              <c:idx val="2"/>
              <c:layout>
                <c:manualLayout>
                  <c:x val="4.9908133787202963E-2"/>
                  <c:y val="2.2292584667876269E-2"/>
                </c:manualLayout>
              </c:layout>
              <c:dLblPos val="bestFit"/>
              <c:showLegendKey val="0"/>
              <c:showVal val="0"/>
              <c:showCatName val="0"/>
              <c:showSerName val="0"/>
              <c:showPercent val="1"/>
              <c:showBubbleSize val="0"/>
            </c:dLbl>
            <c:dLbl>
              <c:idx val="3"/>
              <c:delete val="1"/>
            </c:dLbl>
            <c:dLbl>
              <c:idx val="4"/>
              <c:delete val="1"/>
            </c:dLbl>
            <c:dLbl>
              <c:idx val="5"/>
              <c:delete val="1"/>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Reliability'!$ER$24:$ER$33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Reliability'!$ES$24:$ES$33</c:f>
              <c:numCache>
                <c:formatCode>_-* #,##0_-;\-* #,##0_-;_-* "-"??_-;_-@_-</c:formatCode>
                <c:ptCount val="10"/>
                <c:pt idx="0">
                  <c:v>0</c:v>
                </c:pt>
                <c:pt idx="1">
                  <c:v>453</c:v>
                </c:pt>
                <c:pt idx="2">
                  <c:v>63243.62000000001</c:v>
                </c:pt>
                <c:pt idx="3">
                  <c:v>0</c:v>
                </c:pt>
                <c:pt idx="4">
                  <c:v>0</c:v>
                </c:pt>
                <c:pt idx="5">
                  <c:v>252.95</c:v>
                </c:pt>
                <c:pt idx="6">
                  <c:v>0</c:v>
                </c:pt>
                <c:pt idx="7">
                  <c:v>0.4</c:v>
                </c:pt>
                <c:pt idx="8">
                  <c:v>0</c:v>
                </c:pt>
                <c:pt idx="9">
                  <c:v>46.8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3803518459940181E-3"/>
                  <c:y val="-8.9948117242768678E-3"/>
                </c:manualLayout>
              </c:layout>
              <c:dLblPos val="bestFit"/>
              <c:showLegendKey val="0"/>
              <c:showVal val="0"/>
              <c:showCatName val="0"/>
              <c:showSerName val="0"/>
              <c:showPercent val="1"/>
              <c:showBubbleSize val="0"/>
            </c:dLbl>
            <c:dLbl>
              <c:idx val="1"/>
              <c:layout>
                <c:manualLayout>
                  <c:x val="7.6902453996254803E-3"/>
                  <c:y val="-4.4974058621384339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7.0575993944907486E-3"/>
                  <c:y val="1.7989258488246819E-2"/>
                </c:manualLayout>
              </c:layout>
              <c:dLblPos val="bestFit"/>
              <c:showLegendKey val="0"/>
              <c:showVal val="0"/>
              <c:showCatName val="0"/>
              <c:showSerName val="0"/>
              <c:showPercent val="1"/>
              <c:showBubbleSize val="0"/>
            </c:dLbl>
            <c:dLbl>
              <c:idx val="4"/>
              <c:delete val="1"/>
            </c:dLbl>
            <c:dLbl>
              <c:idx val="5"/>
              <c:layout>
                <c:manualLayout>
                  <c:x val="0.12019988017325019"/>
                  <c:y val="-4.4974058621384339E-3"/>
                </c:manualLayout>
              </c:layout>
              <c:dLblPos val="bestFit"/>
              <c:showLegendKey val="0"/>
              <c:showVal val="0"/>
              <c:showCatName val="0"/>
              <c:showSerName val="0"/>
              <c:showPercent val="1"/>
              <c:showBubbleSize val="0"/>
            </c:dLbl>
            <c:dLbl>
              <c:idx val="6"/>
              <c:layout>
                <c:manualLayout>
                  <c:x val="1.9334937017392864E-3"/>
                  <c:y val="0.10189363304846964"/>
                </c:manualLayout>
              </c:layout>
              <c:showLegendKey val="0"/>
              <c:showVal val="0"/>
              <c:showCatName val="0"/>
              <c:showSerName val="0"/>
              <c:showPercent val="1"/>
              <c:showBubbleSize val="0"/>
            </c:dLbl>
            <c:dLbl>
              <c:idx val="7"/>
              <c:delete val="1"/>
            </c:dLbl>
            <c:dLbl>
              <c:idx val="8"/>
              <c:layout>
                <c:manualLayout>
                  <c:x val="0"/>
                  <c:y val="-0.19384392253498509"/>
                </c:manualLayout>
              </c:layout>
              <c:dLblPos val="bestFit"/>
              <c:showLegendKey val="0"/>
              <c:showVal val="0"/>
              <c:showCatName val="0"/>
              <c:showSerName val="0"/>
              <c:showPercent val="1"/>
              <c:showBubbleSize val="0"/>
            </c:dLbl>
            <c:dLbl>
              <c:idx val="9"/>
              <c:layout>
                <c:manualLayout>
                  <c:x val="3.1141876996942212E-2"/>
                  <c:y val="-1.785166845253910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Reliability'!$EW$7:$EW$16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Reliability'!$EX$7:$EX$16</c:f>
              <c:numCache>
                <c:formatCode>_-* #,##0_-;\-* #,##0_-;_-* "-"??_-;_-@_-</c:formatCode>
                <c:ptCount val="10"/>
                <c:pt idx="0">
                  <c:v>11100</c:v>
                </c:pt>
                <c:pt idx="1">
                  <c:v>676</c:v>
                </c:pt>
                <c:pt idx="2">
                  <c:v>7807</c:v>
                </c:pt>
                <c:pt idx="3">
                  <c:v>3336</c:v>
                </c:pt>
                <c:pt idx="4">
                  <c:v>31</c:v>
                </c:pt>
                <c:pt idx="5">
                  <c:v>69561</c:v>
                </c:pt>
                <c:pt idx="6">
                  <c:v>5839</c:v>
                </c:pt>
                <c:pt idx="7">
                  <c:v>12</c:v>
                </c:pt>
                <c:pt idx="8">
                  <c:v>14285</c:v>
                </c:pt>
                <c:pt idx="9">
                  <c:v>28090</c:v>
                </c:pt>
              </c:numCache>
            </c:numRef>
          </c:val>
        </c:ser>
        <c:dLbls>
          <c:dLblPos val="outEnd"/>
          <c:showLegendKey val="0"/>
          <c:showVal val="0"/>
          <c:showCatName val="0"/>
          <c:showSerName val="0"/>
          <c:showPercent val="1"/>
          <c:showBubbleSize val="0"/>
          <c:showLeaderLines val="1"/>
        </c:dLbls>
        <c:firstSliceAng val="5"/>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7.7704388058533483E-2"/>
                  <c:y val="-8.9947201171594448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2.9203592482458199E-2"/>
                  <c:y val="4.6408313275384258E-3"/>
                </c:manualLayout>
              </c:layout>
              <c:dLblPos val="bestFit"/>
              <c:showLegendKey val="0"/>
              <c:showVal val="0"/>
              <c:showCatName val="0"/>
              <c:showSerName val="0"/>
              <c:showPercent val="1"/>
              <c:showBubbleSize val="0"/>
            </c:dLbl>
            <c:dLbl>
              <c:idx val="3"/>
              <c:layout>
                <c:manualLayout>
                  <c:x val="2.7733488535879178E-2"/>
                  <c:y val="4.6408313275384258E-3"/>
                </c:manualLayout>
              </c:layout>
              <c:dLblPos val="bestFit"/>
              <c:showLegendKey val="0"/>
              <c:showVal val="0"/>
              <c:showCatName val="0"/>
              <c:showSerName val="0"/>
              <c:showPercent val="1"/>
              <c:showBubbleSize val="0"/>
            </c:dLbl>
            <c:dLbl>
              <c:idx val="4"/>
              <c:delete val="1"/>
            </c:dLbl>
            <c:dLbl>
              <c:idx val="5"/>
              <c:layout>
                <c:manualLayout>
                  <c:x val="7.6582348644912231E-4"/>
                  <c:y val="4.4018877245351638E-3"/>
                </c:manualLayout>
              </c:layout>
              <c:dLblPos val="bestFit"/>
              <c:showLegendKey val="0"/>
              <c:showVal val="0"/>
              <c:showCatName val="0"/>
              <c:showSerName val="0"/>
              <c:showPercent val="1"/>
              <c:showBubbleSize val="0"/>
            </c:dLbl>
            <c:dLbl>
              <c:idx val="6"/>
              <c:layout>
                <c:manualLayout>
                  <c:x val="9.6924152907113224E-3"/>
                  <c:y val="6.9577434194160945E-3"/>
                </c:manualLayout>
              </c:layout>
              <c:showLegendKey val="0"/>
              <c:showVal val="0"/>
              <c:showCatName val="0"/>
              <c:showSerName val="0"/>
              <c:showPercent val="1"/>
              <c:showBubbleSize val="0"/>
            </c:dLbl>
            <c:dLbl>
              <c:idx val="7"/>
              <c:delete val="1"/>
            </c:dLbl>
            <c:dLbl>
              <c:idx val="8"/>
              <c:layout>
                <c:manualLayout>
                  <c:x val="-2.0124569606385475E-2"/>
                  <c:y val="-2.9572248907761462E-2"/>
                </c:manualLayout>
              </c:layout>
              <c:showLegendKey val="0"/>
              <c:showVal val="0"/>
              <c:showCatName val="0"/>
              <c:showSerName val="0"/>
              <c:showPercent val="1"/>
              <c:showBubbleSize val="0"/>
            </c:dLbl>
            <c:dLbl>
              <c:idx val="9"/>
              <c:layout>
                <c:manualLayout>
                  <c:x val="2.0704541304744764E-2"/>
                  <c:y val="-7.143152443916572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Reliability'!$EW$24:$EW$33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Reliability'!$EX$24:$EX$33</c:f>
              <c:numCache>
                <c:formatCode>_-* #,##0_-;\-* #,##0_-;_-* "-"??_-;_-@_-</c:formatCode>
                <c:ptCount val="10"/>
                <c:pt idx="0">
                  <c:v>1386.58</c:v>
                </c:pt>
                <c:pt idx="1">
                  <c:v>1488.59</c:v>
                </c:pt>
                <c:pt idx="2">
                  <c:v>1712.32</c:v>
                </c:pt>
                <c:pt idx="3">
                  <c:v>5020.6399999999994</c:v>
                </c:pt>
                <c:pt idx="4">
                  <c:v>206.6</c:v>
                </c:pt>
                <c:pt idx="5">
                  <c:v>40087.920000000006</c:v>
                </c:pt>
                <c:pt idx="6">
                  <c:v>1189.1799999999998</c:v>
                </c:pt>
                <c:pt idx="7">
                  <c:v>38.92</c:v>
                </c:pt>
                <c:pt idx="8">
                  <c:v>1511.42</c:v>
                </c:pt>
                <c:pt idx="9">
                  <c:v>30830.499999999996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5.3803518459940181E-3"/>
                  <c:y val="-8.9948117242768678E-3"/>
                </c:manualLayout>
              </c:layout>
              <c:dLblPos val="bestFit"/>
              <c:showLegendKey val="0"/>
              <c:showVal val="0"/>
              <c:showCatName val="0"/>
              <c:showSerName val="0"/>
              <c:showPercent val="1"/>
              <c:showBubbleSize val="0"/>
            </c:dLbl>
            <c:dLbl>
              <c:idx val="1"/>
              <c:layout>
                <c:manualLayout>
                  <c:x val="0"/>
                  <c:y val="9.3021447987316902E-2"/>
                </c:manualLayout>
              </c:layout>
              <c:dLblPos val="bestFit"/>
              <c:showLegendKey val="0"/>
              <c:showVal val="0"/>
              <c:showCatName val="0"/>
              <c:showSerName val="0"/>
              <c:showPercent val="1"/>
              <c:showBubbleSize val="0"/>
            </c:dLbl>
            <c:dLbl>
              <c:idx val="2"/>
              <c:layout>
                <c:manualLayout>
                  <c:x val="4.484552893374627E-2"/>
                  <c:y val="-9.2699917956923002E-3"/>
                </c:manualLayout>
              </c:layout>
              <c:dLblPos val="bestFit"/>
              <c:showLegendKey val="0"/>
              <c:showVal val="0"/>
              <c:showCatName val="0"/>
              <c:showSerName val="0"/>
              <c:showPercent val="1"/>
              <c:showBubbleSize val="0"/>
            </c:dLbl>
            <c:dLbl>
              <c:idx val="3"/>
              <c:layout>
                <c:manualLayout>
                  <c:x val="-1.889396476962776E-2"/>
                  <c:y val="-2.3725704592368533E-2"/>
                </c:manualLayout>
              </c:layout>
              <c:dLblPos val="bestFit"/>
              <c:showLegendKey val="0"/>
              <c:showVal val="0"/>
              <c:showCatName val="0"/>
              <c:showSerName val="0"/>
              <c:showPercent val="1"/>
              <c:showBubbleSize val="0"/>
            </c:dLbl>
            <c:dLbl>
              <c:idx val="4"/>
              <c:delete val="1"/>
            </c:dLbl>
            <c:dLbl>
              <c:idx val="5"/>
              <c:layout>
                <c:manualLayout>
                  <c:x val="5.1903128328237022E-3"/>
                  <c:y val="-6.9387348431984533E-2"/>
                </c:manualLayout>
              </c:layout>
              <c:dLblPos val="bestFit"/>
              <c:showLegendKey val="0"/>
              <c:showVal val="0"/>
              <c:showCatName val="0"/>
              <c:showSerName val="0"/>
              <c:showPercent val="1"/>
              <c:showBubbleSize val="0"/>
            </c:dLbl>
            <c:dLbl>
              <c:idx val="6"/>
              <c:delete val="1"/>
            </c:dLbl>
            <c:dLbl>
              <c:idx val="7"/>
              <c:delete val="1"/>
            </c:dLbl>
            <c:dLbl>
              <c:idx val="8"/>
              <c:layout>
                <c:manualLayout>
                  <c:x val="-1.1425227209009401E-2"/>
                  <c:y val="-3.8090907232929344E-3"/>
                </c:manualLayout>
              </c:layout>
              <c:dLblPos val="bestFit"/>
              <c:showLegendKey val="0"/>
              <c:showVal val="0"/>
              <c:showCatName val="0"/>
              <c:showSerName val="0"/>
              <c:showPercent val="1"/>
              <c:showBubbleSize val="0"/>
            </c:dLbl>
            <c:dLbl>
              <c:idx val="9"/>
              <c:layout>
                <c:manualLayout>
                  <c:x val="2.595156416411851E-2"/>
                  <c:y val="-8.5816766568468008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Reliability'!$FB$7:$FB$16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Reliability'!$FC$7:$FC$16</c:f>
              <c:numCache>
                <c:formatCode>_-* #,##0_-;\-* #,##0_-;_-* "-"??_-;_-@_-</c:formatCode>
                <c:ptCount val="10"/>
                <c:pt idx="0">
                  <c:v>803984</c:v>
                </c:pt>
                <c:pt idx="1">
                  <c:v>815931</c:v>
                </c:pt>
                <c:pt idx="2">
                  <c:v>760897</c:v>
                </c:pt>
                <c:pt idx="3">
                  <c:v>811549</c:v>
                </c:pt>
                <c:pt idx="4">
                  <c:v>0</c:v>
                </c:pt>
                <c:pt idx="5">
                  <c:v>1074122</c:v>
                </c:pt>
                <c:pt idx="6">
                  <c:v>0</c:v>
                </c:pt>
                <c:pt idx="7">
                  <c:v>1166</c:v>
                </c:pt>
                <c:pt idx="8">
                  <c:v>102572</c:v>
                </c:pt>
                <c:pt idx="9">
                  <c:v>211077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5.8482643042680948E-3"/>
                  <c:y val="-8.9947201171594448E-3"/>
                </c:manualLayout>
              </c:layout>
              <c:dLblPos val="bestFit"/>
              <c:showLegendKey val="0"/>
              <c:showVal val="0"/>
              <c:showCatName val="0"/>
              <c:showSerName val="0"/>
              <c:showPercent val="1"/>
              <c:showBubbleSize val="0"/>
            </c:dLbl>
            <c:dLbl>
              <c:idx val="1"/>
              <c:layout>
                <c:manualLayout>
                  <c:x val="0.13713661084591908"/>
                  <c:y val="-4.4973929348349475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delete val="1"/>
            </c:dLbl>
            <c:dLbl>
              <c:idx val="5"/>
              <c:layout>
                <c:manualLayout>
                  <c:x val="0"/>
                  <c:y val="-8.4588838320667881E-2"/>
                </c:manualLayout>
              </c:layout>
              <c:dLblPos val="bestFit"/>
              <c:showLegendKey val="0"/>
              <c:showVal val="0"/>
              <c:showCatName val="0"/>
              <c:showSerName val="0"/>
              <c:showPercent val="1"/>
              <c:showBubbleSize val="0"/>
            </c:dLbl>
            <c:dLbl>
              <c:idx val="6"/>
              <c:delete val="1"/>
            </c:dLbl>
            <c:dLbl>
              <c:idx val="7"/>
              <c:delete val="1"/>
            </c:dLbl>
            <c:dLbl>
              <c:idx val="8"/>
              <c:layout>
                <c:manualLayout>
                  <c:x val="-2.2746457412454388E-2"/>
                  <c:y val="1.0657865694075109E-3"/>
                </c:manualLayout>
              </c:layout>
              <c:showLegendKey val="0"/>
              <c:showVal val="0"/>
              <c:showCatName val="0"/>
              <c:showSerName val="0"/>
              <c:showPercent val="1"/>
              <c:showBubbleSize val="0"/>
            </c:dLbl>
            <c:dLbl>
              <c:idx val="9"/>
              <c:layout>
                <c:manualLayout>
                  <c:x val="1.5711385558638727E-2"/>
                  <c:y val="-1.358755250978372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Reliability'!$FB$24:$FB$33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Reliability'!$FC$24:$FC$33</c:f>
              <c:numCache>
                <c:formatCode>_-* #,##0_-;\-* #,##0_-;_-* "-"??_-;_-@_-</c:formatCode>
                <c:ptCount val="10"/>
                <c:pt idx="0">
                  <c:v>1252040.8999999999</c:v>
                </c:pt>
                <c:pt idx="1">
                  <c:v>1929728</c:v>
                </c:pt>
                <c:pt idx="2">
                  <c:v>648695</c:v>
                </c:pt>
                <c:pt idx="3">
                  <c:v>4380103</c:v>
                </c:pt>
                <c:pt idx="4">
                  <c:v>0</c:v>
                </c:pt>
                <c:pt idx="5">
                  <c:v>3919428.4000000004</c:v>
                </c:pt>
                <c:pt idx="6">
                  <c:v>0</c:v>
                </c:pt>
                <c:pt idx="7">
                  <c:v>5031.7</c:v>
                </c:pt>
                <c:pt idx="8">
                  <c:v>98108.800000000003</c:v>
                </c:pt>
                <c:pt idx="9">
                  <c:v>577808.89999999991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9003901317031665E-4"/>
                  <c:y val="-1.3629807622123019E-2"/>
                </c:manualLayout>
              </c:layout>
              <c:dLblPos val="bestFit"/>
              <c:showLegendKey val="0"/>
              <c:showVal val="0"/>
              <c:showCatName val="0"/>
              <c:showSerName val="0"/>
              <c:showPercent val="1"/>
              <c:showBubbleSize val="0"/>
            </c:dLbl>
            <c:dLbl>
              <c:idx val="1"/>
              <c:layout>
                <c:manualLayout>
                  <c:x val="2.5003412528516069E-3"/>
                  <c:y val="-1.3767397657830735E-2"/>
                </c:manualLayout>
              </c:layout>
              <c:dLblPos val="bestFit"/>
              <c:showLegendKey val="0"/>
              <c:showVal val="0"/>
              <c:showCatName val="0"/>
              <c:showSerName val="0"/>
              <c:showPercent val="1"/>
              <c:showBubbleSize val="0"/>
            </c:dLbl>
            <c:dLbl>
              <c:idx val="2"/>
              <c:layout>
                <c:manualLayout>
                  <c:x val="0"/>
                  <c:y val="-0.10715563075359924"/>
                </c:manualLayout>
              </c:layout>
              <c:dLblPos val="bestFit"/>
              <c:showLegendKey val="0"/>
              <c:showVal val="0"/>
              <c:showCatName val="0"/>
              <c:showSerName val="0"/>
              <c:showPercent val="1"/>
              <c:showBubbleSize val="0"/>
            </c:dLbl>
            <c:dLbl>
              <c:idx val="3"/>
              <c:layout>
                <c:manualLayout>
                  <c:x val="1.2247503541264622E-2"/>
                  <c:y val="-2.3725704592368533E-2"/>
                </c:manualLayout>
              </c:layout>
              <c:dLblPos val="bestFit"/>
              <c:showLegendKey val="0"/>
              <c:showVal val="0"/>
              <c:showCatName val="0"/>
              <c:showSerName val="0"/>
              <c:showPercent val="1"/>
              <c:showBubbleSize val="0"/>
            </c:dLbl>
            <c:dLbl>
              <c:idx val="4"/>
              <c:layout>
                <c:manualLayout>
                  <c:x val="1.4456451640588409E-2"/>
                  <c:y val="-6.0583410948225275E-3"/>
                </c:manualLayout>
              </c:layout>
              <c:showLegendKey val="0"/>
              <c:showVal val="0"/>
              <c:showCatName val="0"/>
              <c:showSerName val="0"/>
              <c:showPercent val="1"/>
              <c:showBubbleSize val="0"/>
            </c:dLbl>
            <c:dLbl>
              <c:idx val="5"/>
              <c:layout>
                <c:manualLayout>
                  <c:x val="-1.993856631298976E-2"/>
                  <c:y val="-2.3037389453523033E-2"/>
                </c:manualLayout>
              </c:layout>
              <c:dLblPos val="bestFit"/>
              <c:showLegendKey val="0"/>
              <c:showVal val="0"/>
              <c:showCatName val="0"/>
              <c:showSerName val="0"/>
              <c:showPercent val="1"/>
              <c:showBubbleSize val="0"/>
            </c:dLbl>
            <c:dLbl>
              <c:idx val="6"/>
              <c:layout>
                <c:manualLayout>
                  <c:x val="0"/>
                  <c:y val="-0.11199755914546734"/>
                </c:manualLayout>
              </c:layout>
              <c:showLegendKey val="0"/>
              <c:showVal val="0"/>
              <c:showCatName val="0"/>
              <c:showSerName val="0"/>
              <c:showPercent val="1"/>
              <c:showBubbleSize val="0"/>
            </c:dLbl>
            <c:dLbl>
              <c:idx val="7"/>
              <c:delete val="1"/>
            </c:dLbl>
            <c:dLbl>
              <c:idx val="8"/>
              <c:layout>
                <c:manualLayout>
                  <c:x val="9.3360241222854058E-3"/>
                  <c:y val="-1.7714078416831387E-2"/>
                </c:manualLayout>
              </c:layout>
              <c:dLblPos val="bestFit"/>
              <c:showLegendKey val="0"/>
              <c:showVal val="0"/>
              <c:showCatName val="0"/>
              <c:showSerName val="0"/>
              <c:showPercent val="1"/>
              <c:showBubbleSize val="0"/>
            </c:dLbl>
            <c:dLbl>
              <c:idx val="9"/>
              <c:layout>
                <c:manualLayout>
                  <c:x val="-1.5570938498471106E-2"/>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Reliability'!$FG$7:$FG$16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Reliability'!$FH$7:$FH$16</c:f>
              <c:numCache>
                <c:formatCode>_-* #,##0_-;\-* #,##0_-;_-* "-"??_-;_-@_-</c:formatCode>
                <c:ptCount val="10"/>
                <c:pt idx="0">
                  <c:v>11751</c:v>
                </c:pt>
                <c:pt idx="1">
                  <c:v>24851</c:v>
                </c:pt>
                <c:pt idx="2">
                  <c:v>71072</c:v>
                </c:pt>
                <c:pt idx="3">
                  <c:v>15652</c:v>
                </c:pt>
                <c:pt idx="4">
                  <c:v>29279</c:v>
                </c:pt>
                <c:pt idx="5">
                  <c:v>88483</c:v>
                </c:pt>
                <c:pt idx="6">
                  <c:v>43110</c:v>
                </c:pt>
                <c:pt idx="7">
                  <c:v>287</c:v>
                </c:pt>
                <c:pt idx="8">
                  <c:v>32295</c:v>
                </c:pt>
                <c:pt idx="9">
                  <c:v>27097</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29158515272451E-3"/>
                  <c:y val="4.9136194350139883E-2"/>
                </c:manualLayout>
              </c:layout>
              <c:dLblPos val="bestFit"/>
              <c:showLegendKey val="0"/>
              <c:showVal val="0"/>
              <c:showCatName val="0"/>
              <c:showSerName val="0"/>
              <c:showPercent val="1"/>
              <c:showBubbleSize val="0"/>
            </c:dLbl>
            <c:dLbl>
              <c:idx val="4"/>
              <c:layout>
                <c:manualLayout>
                  <c:x val="8.3180902261522811E-3"/>
                  <c:y val="1.491505589948953E-2"/>
                </c:manualLayout>
              </c:layout>
              <c:showLegendKey val="0"/>
              <c:showVal val="0"/>
              <c:showCatName val="0"/>
              <c:showSerName val="0"/>
              <c:showPercent val="1"/>
              <c:showBubbleSize val="0"/>
            </c:dLbl>
            <c:dLbl>
              <c:idx val="5"/>
              <c:layout>
                <c:manualLayout>
                  <c:x val="-7.1699663510446821E-2"/>
                  <c:y val="-1.7845793786765606E-2"/>
                </c:manualLayout>
              </c:layout>
              <c:dLblPos val="bestFit"/>
              <c:showLegendKey val="0"/>
              <c:showVal val="0"/>
              <c:showCatName val="0"/>
              <c:showSerName val="0"/>
              <c:showPercent val="1"/>
              <c:showBubbleSize val="0"/>
            </c:dLbl>
            <c:dLbl>
              <c:idx val="6"/>
              <c:layout>
                <c:manualLayout>
                  <c:x val="3.856424602864074E-3"/>
                  <c:y val="-0.15310889451796106"/>
                </c:manualLayout>
              </c:layout>
              <c:showLegendKey val="0"/>
              <c:showVal val="0"/>
              <c:showCatName val="0"/>
              <c:showSerName val="0"/>
              <c:showPercent val="1"/>
              <c:showBubbleSize val="0"/>
            </c:dLbl>
            <c:dLbl>
              <c:idx val="7"/>
              <c:delete val="1"/>
            </c:dLbl>
            <c:dLbl>
              <c:idx val="8"/>
              <c:layout>
                <c:manualLayout>
                  <c:x val="3.8211698228865065E-3"/>
                  <c:y val="-9.4417758905203861E-3"/>
                </c:manualLayout>
              </c:layou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Reliability'!$FG$24:$FG$33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Reliability'!$FH$24:$FH$33</c:f>
              <c:numCache>
                <c:formatCode>_-* #,##0_-;\-* #,##0_-;_-* "-"??_-;_-@_-</c:formatCode>
                <c:ptCount val="10"/>
                <c:pt idx="0">
                  <c:v>18575</c:v>
                </c:pt>
                <c:pt idx="1">
                  <c:v>76844</c:v>
                </c:pt>
                <c:pt idx="2">
                  <c:v>23371</c:v>
                </c:pt>
                <c:pt idx="3">
                  <c:v>24950</c:v>
                </c:pt>
                <c:pt idx="4">
                  <c:v>77122</c:v>
                </c:pt>
                <c:pt idx="5">
                  <c:v>120603</c:v>
                </c:pt>
                <c:pt idx="6">
                  <c:v>117892</c:v>
                </c:pt>
                <c:pt idx="7">
                  <c:v>870</c:v>
                </c:pt>
                <c:pt idx="8">
                  <c:v>38396</c:v>
                </c:pt>
                <c:pt idx="9">
                  <c:v>28608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7.8802844127957971E-3"/>
                  <c:y val="-1.3583822623451473E-2"/>
                </c:manualLayout>
              </c:layout>
              <c:dLblPos val="bestFit"/>
              <c:showLegendKey val="0"/>
              <c:showVal val="0"/>
              <c:showCatName val="0"/>
              <c:showSerName val="0"/>
              <c:showPercent val="1"/>
              <c:showBubbleSize val="0"/>
            </c:dLbl>
            <c:dLbl>
              <c:idx val="2"/>
              <c:layout>
                <c:manualLayout>
                  <c:x val="8.5133391039804527E-3"/>
                  <c:y val="4.0842707947083678E-3"/>
                </c:manualLayout>
              </c:layout>
              <c:dLblPos val="bestFit"/>
              <c:showLegendKey val="0"/>
              <c:showVal val="0"/>
              <c:showCatName val="0"/>
              <c:showSerName val="0"/>
              <c:showPercent val="1"/>
              <c:showBubbleSize val="0"/>
            </c:dLbl>
            <c:dLbl>
              <c:idx val="3"/>
              <c:layout>
                <c:manualLayout>
                  <c:x val="-3.3230721877738072E-3"/>
                  <c:y val="0.10112600585462257"/>
                </c:manualLayout>
              </c:layout>
              <c:dLblPos val="bestFit"/>
              <c:showLegendKey val="0"/>
              <c:showVal val="0"/>
              <c:showCatName val="0"/>
              <c:showSerName val="0"/>
              <c:showPercent val="1"/>
              <c:showBubbleSize val="0"/>
            </c:dLbl>
            <c:dLbl>
              <c:idx val="4"/>
              <c:delete val="1"/>
            </c:dLbl>
            <c:dLbl>
              <c:idx val="5"/>
              <c:layout>
                <c:manualLayout>
                  <c:x val="3.1964562015247257E-2"/>
                  <c:y val="-2.3037389453523033E-2"/>
                </c:manualLayout>
              </c:layout>
              <c:dLblPos val="bestFit"/>
              <c:showLegendKey val="0"/>
              <c:showVal val="0"/>
              <c:showCatName val="0"/>
              <c:showSerName val="0"/>
              <c:showPercent val="1"/>
              <c:showBubbleSize val="0"/>
            </c:dLbl>
            <c:dLbl>
              <c:idx val="6"/>
              <c:layout>
                <c:manualLayout>
                  <c:x val="8.4536709407053757E-4"/>
                  <c:y val="-2.9528938432656065E-3"/>
                </c:manualLayout>
              </c:layout>
              <c:showLegendKey val="0"/>
              <c:showVal val="0"/>
              <c:showCatName val="0"/>
              <c:showSerName val="0"/>
              <c:showPercent val="1"/>
              <c:showBubbleSize val="0"/>
            </c:dLbl>
            <c:dLbl>
              <c:idx val="7"/>
              <c:delete val="1"/>
            </c:dLbl>
            <c:dLbl>
              <c:idx val="8"/>
              <c:delete val="1"/>
            </c:dLbl>
            <c:dLbl>
              <c:idx val="9"/>
              <c:layout>
                <c:manualLayout>
                  <c:x val="3.1141876996942212E-2"/>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Reliability'!$FL$7:$FL$16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Reliability'!$FM$7:$FM$16</c:f>
              <c:numCache>
                <c:formatCode>_-* #,##0_-;\-* #,##0_-;_-* "-"??_-;_-@_-</c:formatCode>
                <c:ptCount val="10"/>
                <c:pt idx="0">
                  <c:v>16</c:v>
                </c:pt>
                <c:pt idx="1">
                  <c:v>4702</c:v>
                </c:pt>
                <c:pt idx="2">
                  <c:v>6091</c:v>
                </c:pt>
                <c:pt idx="3">
                  <c:v>6449</c:v>
                </c:pt>
                <c:pt idx="4">
                  <c:v>1</c:v>
                </c:pt>
                <c:pt idx="5">
                  <c:v>10807</c:v>
                </c:pt>
                <c:pt idx="6">
                  <c:v>16709</c:v>
                </c:pt>
                <c:pt idx="7">
                  <c:v>1</c:v>
                </c:pt>
                <c:pt idx="8">
                  <c:v>19</c:v>
                </c:pt>
                <c:pt idx="9">
                  <c:v>11950</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9.5031202151923729E-3"/>
                  <c:y val="-1.7846144143954763E-2"/>
                </c:manualLayout>
              </c:layout>
              <c:dLblPos val="bestFit"/>
              <c:showLegendKey val="0"/>
              <c:showVal val="0"/>
              <c:showCatName val="0"/>
              <c:showSerName val="0"/>
              <c:showPercent val="1"/>
              <c:showBubbleSize val="0"/>
            </c:dLbl>
            <c:dLbl>
              <c:idx val="2"/>
              <c:layout>
                <c:manualLayout>
                  <c:x val="1.3797153228895919E-2"/>
                  <c:y val="-1.3157313881502191E-2"/>
                </c:manualLayout>
              </c:layout>
              <c:dLblPos val="bestFit"/>
              <c:showLegendKey val="0"/>
              <c:showVal val="0"/>
              <c:showCatName val="0"/>
              <c:showSerName val="0"/>
              <c:showPercent val="1"/>
              <c:showBubbleSize val="0"/>
            </c:dLbl>
            <c:dLbl>
              <c:idx val="3"/>
              <c:layout>
                <c:manualLayout>
                  <c:x val="1.9142323297428076E-3"/>
                  <c:y val="-8.7077775792420171E-3"/>
                </c:manualLayout>
              </c:layout>
              <c:dLblPos val="bestFit"/>
              <c:showLegendKey val="0"/>
              <c:showVal val="0"/>
              <c:showCatName val="0"/>
              <c:showSerName val="0"/>
              <c:showPercent val="1"/>
              <c:showBubbleSize val="0"/>
            </c:dLbl>
            <c:dLbl>
              <c:idx val="4"/>
              <c:delete val="1"/>
            </c:dLbl>
            <c:dLbl>
              <c:idx val="5"/>
              <c:layout>
                <c:manualLayout>
                  <c:x val="1.1484156861483723E-2"/>
                  <c:y val="4.4018877245351638E-3"/>
                </c:manualLayout>
              </c:layout>
              <c:dLblPos val="bestFit"/>
              <c:showLegendKey val="0"/>
              <c:showVal val="0"/>
              <c:showCatName val="0"/>
              <c:showSerName val="0"/>
              <c:showPercent val="1"/>
              <c:showBubbleSize val="0"/>
            </c:dLbl>
            <c:dLbl>
              <c:idx val="6"/>
              <c:layout>
                <c:manualLayout>
                  <c:x val="1.8303557989651928E-2"/>
                  <c:y val="5.5290218377636001E-2"/>
                </c:manualLayout>
              </c:layout>
              <c:showLegendKey val="0"/>
              <c:showVal val="0"/>
              <c:showCatName val="0"/>
              <c:showSerName val="0"/>
              <c:showPercent val="1"/>
              <c:showBubbleSize val="0"/>
            </c:dLbl>
            <c:dLbl>
              <c:idx val="7"/>
              <c:delete val="1"/>
            </c:dLbl>
            <c:dLbl>
              <c:idx val="8"/>
              <c:delete val="1"/>
            </c:dLbl>
            <c:dLbl>
              <c:idx val="9"/>
              <c:layout>
                <c:manualLayout>
                  <c:x val="0"/>
                  <c:y val="-4.688479905263416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Reliability'!$FL$24:$FL$33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Reliability'!$FM$24:$FM$33</c:f>
              <c:numCache>
                <c:formatCode>_-* #,##0_-;\-* #,##0_-;_-* "-"??_-;_-@_-</c:formatCode>
                <c:ptCount val="10"/>
                <c:pt idx="0">
                  <c:v>31.759999999999998</c:v>
                </c:pt>
                <c:pt idx="1">
                  <c:v>1752.58</c:v>
                </c:pt>
                <c:pt idx="2">
                  <c:v>1529.72</c:v>
                </c:pt>
                <c:pt idx="3">
                  <c:v>6777.17</c:v>
                </c:pt>
                <c:pt idx="4">
                  <c:v>0.83</c:v>
                </c:pt>
                <c:pt idx="5">
                  <c:v>31894.260000000002</c:v>
                </c:pt>
                <c:pt idx="6">
                  <c:v>20310.97</c:v>
                </c:pt>
                <c:pt idx="7">
                  <c:v>2.5</c:v>
                </c:pt>
                <c:pt idx="8">
                  <c:v>11.25</c:v>
                </c:pt>
                <c:pt idx="9">
                  <c:v>14909.529999999999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layout>
                <c:manualLayout>
                  <c:x val="-3.323026271156655E-3"/>
                  <c:y val="6.287269500300223E-2"/>
                </c:manualLayout>
              </c:layout>
              <c:dLblPos val="bestFit"/>
              <c:showLegendKey val="0"/>
              <c:showVal val="0"/>
              <c:showCatName val="0"/>
              <c:showSerName val="0"/>
              <c:showPercent val="1"/>
              <c:showBubbleSize val="0"/>
            </c:dLbl>
            <c:dLbl>
              <c:idx val="4"/>
              <c:delete val="1"/>
            </c:dLbl>
            <c:dLbl>
              <c:idx val="5"/>
              <c:layout>
                <c:manualLayout>
                  <c:x val="8.3867690343484277E-2"/>
                  <c:y val="-4.497405862138433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
                  <c:y val="-0.13372656589869286"/>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Reliability'!$FQ$7:$FQ$16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Reliability'!$FR$7:$FR$16</c:f>
              <c:numCache>
                <c:formatCode>_-* #,##0_-;\-* #,##0_-;_-* "-"??_-;_-@_-</c:formatCode>
                <c:ptCount val="10"/>
                <c:pt idx="0">
                  <c:v>0</c:v>
                </c:pt>
                <c:pt idx="1">
                  <c:v>397</c:v>
                </c:pt>
                <c:pt idx="2">
                  <c:v>0</c:v>
                </c:pt>
                <c:pt idx="3">
                  <c:v>125</c:v>
                </c:pt>
                <c:pt idx="4">
                  <c:v>0</c:v>
                </c:pt>
                <c:pt idx="5">
                  <c:v>413</c:v>
                </c:pt>
                <c:pt idx="6">
                  <c:v>0</c:v>
                </c:pt>
                <c:pt idx="7">
                  <c:v>0</c:v>
                </c:pt>
                <c:pt idx="8">
                  <c:v>0</c:v>
                </c:pt>
                <c:pt idx="9">
                  <c:v>701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7.6906540856753088E-3"/>
                  <c:y val="-2.2465723292195941E-2"/>
                </c:manualLayout>
              </c:layout>
              <c:dLblPos val="bestFit"/>
              <c:showLegendKey val="0"/>
              <c:showVal val="0"/>
              <c:showCatName val="0"/>
              <c:showSerName val="0"/>
              <c:showPercent val="1"/>
              <c:showBubbleSize val="0"/>
            </c:dLbl>
            <c:dLbl>
              <c:idx val="2"/>
              <c:layout>
                <c:manualLayout>
                  <c:x val="2.4084277602451461E-2"/>
                  <c:y val="1.3483620443446314E-2"/>
                </c:manualLayout>
              </c:layout>
              <c:dLblPos val="bestFit"/>
              <c:showLegendKey val="0"/>
              <c:showVal val="0"/>
              <c:showCatName val="0"/>
              <c:showSerName val="0"/>
              <c:showPercent val="1"/>
              <c:showBubbleSize val="0"/>
            </c:dLbl>
            <c:dLbl>
              <c:idx val="3"/>
              <c:layout>
                <c:manualLayout>
                  <c:x val="6.4151040555551472E-2"/>
                  <c:y val="-2.972782635381687E-2"/>
                </c:manualLayout>
              </c:layout>
              <c:dLblPos val="bestFit"/>
              <c:showLegendKey val="0"/>
              <c:showVal val="0"/>
              <c:showCatName val="0"/>
              <c:showSerName val="0"/>
              <c:showPercent val="1"/>
              <c:showBubbleSize val="0"/>
            </c:dLbl>
            <c:dLbl>
              <c:idx val="4"/>
              <c:delete val="1"/>
            </c:dLbl>
            <c:dLbl>
              <c:idx val="5"/>
              <c:layout>
                <c:manualLayout>
                  <c:x val="2.595156416411851E-2"/>
                  <c:y val="-0.11714163566728931"/>
                </c:manualLayout>
              </c:layout>
              <c:dLblPos val="bestFit"/>
              <c:showLegendKey val="0"/>
              <c:showVal val="0"/>
              <c:showCatName val="0"/>
              <c:showSerName val="0"/>
              <c:showPercent val="1"/>
              <c:showBubbleSize val="0"/>
            </c:dLbl>
            <c:dLbl>
              <c:idx val="6"/>
              <c:layout>
                <c:manualLayout>
                  <c:x val="1.2536853264543322E-2"/>
                  <c:y val="-2.4881102531216684E-2"/>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Reliability'!$R$7:$R$16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Reliability'!$S$7:$S$16</c:f>
              <c:numCache>
                <c:formatCode>_-* #,##0_-;\-* #,##0_-;_-* "-"??_-;_-@_-</c:formatCode>
                <c:ptCount val="10"/>
                <c:pt idx="0">
                  <c:v>5</c:v>
                </c:pt>
                <c:pt idx="1">
                  <c:v>80</c:v>
                </c:pt>
                <c:pt idx="2">
                  <c:v>1718</c:v>
                </c:pt>
                <c:pt idx="3">
                  <c:v>5443</c:v>
                </c:pt>
                <c:pt idx="4">
                  <c:v>0</c:v>
                </c:pt>
                <c:pt idx="5">
                  <c:v>2508</c:v>
                </c:pt>
                <c:pt idx="6">
                  <c:v>1081</c:v>
                </c:pt>
                <c:pt idx="7">
                  <c:v>37</c:v>
                </c:pt>
                <c:pt idx="8">
                  <c:v>0</c:v>
                </c:pt>
                <c:pt idx="9">
                  <c:v>41</c:v>
                </c:pt>
              </c:numCache>
            </c:numRef>
          </c:val>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layout>
                <c:manualLayout>
                  <c:x val="-3.3229158515272451E-3"/>
                  <c:y val="-1.7606850183762346E-2"/>
                </c:manualLayout>
              </c:layout>
              <c:dLblPos val="bestFit"/>
              <c:showLegendKey val="0"/>
              <c:showVal val="0"/>
              <c:showCatName val="0"/>
              <c:showSerName val="0"/>
              <c:showPercent val="1"/>
              <c:showBubbleSize val="0"/>
            </c:dLbl>
            <c:dLbl>
              <c:idx val="4"/>
              <c:delete val="1"/>
            </c:dLbl>
            <c:dLbl>
              <c:idx val="5"/>
              <c:layout>
                <c:manualLayout>
                  <c:x val="1.1118501708532227E-2"/>
                  <c:y val="1.3300609971866318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
                  <c:y val="3.9806883117338127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Reliability'!$FQ$24:$FQ$33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Reliability'!$FR$24:$FR$33</c:f>
              <c:numCache>
                <c:formatCode>_-* #,##0_-;\-* #,##0_-;_-* "-"??_-;_-@_-</c:formatCode>
                <c:ptCount val="10"/>
                <c:pt idx="0">
                  <c:v>0</c:v>
                </c:pt>
                <c:pt idx="1">
                  <c:v>593.40000000000009</c:v>
                </c:pt>
                <c:pt idx="2">
                  <c:v>0</c:v>
                </c:pt>
                <c:pt idx="3">
                  <c:v>166.12</c:v>
                </c:pt>
                <c:pt idx="4">
                  <c:v>0</c:v>
                </c:pt>
                <c:pt idx="5">
                  <c:v>218.31</c:v>
                </c:pt>
                <c:pt idx="6">
                  <c:v>0</c:v>
                </c:pt>
                <c:pt idx="7">
                  <c:v>0</c:v>
                </c:pt>
                <c:pt idx="8">
                  <c:v>0</c:v>
                </c:pt>
                <c:pt idx="9">
                  <c:v>1960.3400000000001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2.057121231812449E-2"/>
                  <c:y val="-8.9948117242768678E-3"/>
                </c:manualLayout>
              </c:layout>
              <c:dLblPos val="bestFit"/>
              <c:showLegendKey val="0"/>
              <c:showVal val="0"/>
              <c:showCatName val="0"/>
              <c:showSerName val="0"/>
              <c:showPercent val="1"/>
              <c:showBubbleSize val="0"/>
            </c:dLbl>
            <c:dLbl>
              <c:idx val="1"/>
              <c:layout>
                <c:manualLayout>
                  <c:x val="0.25682567006121299"/>
                  <c:y val="-8.9483451414432234E-3"/>
                </c:manualLayout>
              </c:layout>
              <c:dLblPos val="bestFit"/>
              <c:showLegendKey val="0"/>
              <c:showVal val="0"/>
              <c:showCatName val="0"/>
              <c:showSerName val="0"/>
              <c:showPercent val="1"/>
              <c:showBubbleSize val="0"/>
            </c:dLbl>
            <c:dLbl>
              <c:idx val="2"/>
              <c:delete val="1"/>
            </c:dLbl>
            <c:dLbl>
              <c:idx val="3"/>
              <c:layout>
                <c:manualLayout>
                  <c:x val="-3.323026271156655E-3"/>
                  <c:y val="4.0842707947083678E-3"/>
                </c:manualLayout>
              </c:layout>
              <c:dLblPos val="bestFit"/>
              <c:showLegendKey val="0"/>
              <c:showVal val="0"/>
              <c:showCatName val="0"/>
              <c:showSerName val="0"/>
              <c:showPercent val="1"/>
              <c:showBubbleSize val="0"/>
            </c:dLbl>
            <c:dLbl>
              <c:idx val="4"/>
              <c:delete val="1"/>
            </c:dLbl>
            <c:dLbl>
              <c:idx val="5"/>
              <c:layout>
                <c:manualLayout>
                  <c:x val="-4.3676278145186537E-3"/>
                  <c:y val="1.3759003570771642E-4"/>
                </c:manualLayout>
              </c:layout>
              <c:dLblPos val="bestFit"/>
              <c:showLegendKey val="0"/>
              <c:showVal val="0"/>
              <c:showCatName val="0"/>
              <c:showSerName val="0"/>
              <c:showPercent val="1"/>
              <c:showBubbleSize val="0"/>
            </c:dLbl>
            <c:dLbl>
              <c:idx val="6"/>
              <c:layout>
                <c:manualLayout>
                  <c:x val="3.2308675669202973E-3"/>
                  <c:y val="-5.2025821671634991E-2"/>
                </c:manualLayout>
              </c:layout>
              <c:showLegendKey val="0"/>
              <c:showVal val="0"/>
              <c:showCatName val="0"/>
              <c:showSerName val="0"/>
              <c:showPercent val="1"/>
              <c:showBubbleSize val="0"/>
            </c:dLbl>
            <c:dLbl>
              <c:idx val="7"/>
              <c:delete val="1"/>
            </c:dLbl>
            <c:dLbl>
              <c:idx val="8"/>
              <c:delete val="1"/>
            </c:dLbl>
            <c:dLbl>
              <c:idx val="9"/>
              <c:layout>
                <c:manualLayout>
                  <c:x val="1.0380625665647404E-2"/>
                  <c:y val="-1.32166725546929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Reliability'!$FV$7:$FV$16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Reliability'!$FW$7:$FW$16</c:f>
              <c:numCache>
                <c:formatCode>_-* #,##0_-;\-* #,##0_-;_-* "-"??_-;_-@_-</c:formatCode>
                <c:ptCount val="10"/>
                <c:pt idx="0">
                  <c:v>1063</c:v>
                </c:pt>
                <c:pt idx="1">
                  <c:v>3023</c:v>
                </c:pt>
                <c:pt idx="2">
                  <c:v>0</c:v>
                </c:pt>
                <c:pt idx="3">
                  <c:v>2148</c:v>
                </c:pt>
                <c:pt idx="4">
                  <c:v>0</c:v>
                </c:pt>
                <c:pt idx="5">
                  <c:v>5292</c:v>
                </c:pt>
                <c:pt idx="6">
                  <c:v>130</c:v>
                </c:pt>
                <c:pt idx="7">
                  <c:v>0</c:v>
                </c:pt>
                <c:pt idx="8">
                  <c:v>0</c:v>
                </c:pt>
                <c:pt idx="9">
                  <c:v>2549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0337378293463115E-2"/>
                  <c:y val="-8.9947201171594448E-3"/>
                </c:manualLayout>
              </c:layout>
              <c:dLblPos val="bestFit"/>
              <c:showLegendKey val="0"/>
              <c:showVal val="0"/>
              <c:showCatName val="0"/>
              <c:showSerName val="0"/>
              <c:showPercent val="1"/>
              <c:showBubbleSize val="0"/>
            </c:dLbl>
            <c:dLbl>
              <c:idx val="1"/>
              <c:layout>
                <c:manualLayout>
                  <c:x val="0.13713661084591908"/>
                  <c:y val="-4.4973929348349475E-3"/>
                </c:manualLayout>
              </c:layout>
              <c:dLblPos val="bestFit"/>
              <c:showLegendKey val="0"/>
              <c:showVal val="0"/>
              <c:showCatName val="0"/>
              <c:showSerName val="0"/>
              <c:showPercent val="1"/>
              <c:showBubbleSize val="0"/>
            </c:dLbl>
            <c:dLbl>
              <c:idx val="2"/>
              <c:delete val="1"/>
            </c:dLbl>
            <c:dLbl>
              <c:idx val="3"/>
              <c:layout>
                <c:manualLayout>
                  <c:x val="-3.3230693228893013E-3"/>
                  <c:y val="1.7989413867359236E-2"/>
                </c:manualLayout>
              </c:layout>
              <c:dLblPos val="bestFit"/>
              <c:showLegendKey val="0"/>
              <c:showVal val="0"/>
              <c:showCatName val="0"/>
              <c:showSerName val="0"/>
              <c:showPercent val="1"/>
              <c:showBubbleSize val="0"/>
            </c:dLbl>
            <c:dLbl>
              <c:idx val="4"/>
              <c:delete val="1"/>
            </c:dLbl>
            <c:dLbl>
              <c:idx val="5"/>
              <c:layout>
                <c:manualLayout>
                  <c:x val="-4.2272286971550017E-3"/>
                  <c:y val="-4.4971848799851451E-3"/>
                </c:manualLayout>
              </c:layout>
              <c:dLblPos val="bestFit"/>
              <c:showLegendKey val="0"/>
              <c:showVal val="0"/>
              <c:showCatName val="0"/>
              <c:showSerName val="0"/>
              <c:showPercent val="1"/>
              <c:showBubbleSize val="0"/>
            </c:dLbl>
            <c:dLbl>
              <c:idx val="6"/>
              <c:layout>
                <c:manualLayout>
                  <c:x val="3.260215596498629E-3"/>
                  <c:y val="-3.4823402458806753E-2"/>
                </c:manualLayout>
              </c:layout>
              <c:showLegendKey val="0"/>
              <c:showVal val="0"/>
              <c:showCatName val="0"/>
              <c:showSerName val="0"/>
              <c:showPercent val="1"/>
              <c:showBubbleSize val="0"/>
            </c:dLbl>
            <c:dLbl>
              <c:idx val="7"/>
              <c:delete val="1"/>
            </c:dLbl>
            <c:dLbl>
              <c:idx val="8"/>
              <c:delete val="1"/>
            </c:dLbl>
            <c:dLbl>
              <c:idx val="9"/>
              <c:layout>
                <c:manualLayout>
                  <c:x val="0"/>
                  <c:y val="-9.1383665647127247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Reliability'!$FV$24:$FV$33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Reliability'!$FW$24:$FW$33</c:f>
              <c:numCache>
                <c:formatCode>_-* #,##0_-;\-* #,##0_-;_-* "-"??_-;_-@_-</c:formatCode>
                <c:ptCount val="10"/>
                <c:pt idx="0">
                  <c:v>1608.8667</c:v>
                </c:pt>
                <c:pt idx="1">
                  <c:v>5795.7600999999986</c:v>
                </c:pt>
                <c:pt idx="2">
                  <c:v>0</c:v>
                </c:pt>
                <c:pt idx="3">
                  <c:v>1274.4167000000002</c:v>
                </c:pt>
                <c:pt idx="4">
                  <c:v>0</c:v>
                </c:pt>
                <c:pt idx="5">
                  <c:v>12649.4</c:v>
                </c:pt>
                <c:pt idx="6">
                  <c:v>201.5</c:v>
                </c:pt>
                <c:pt idx="7">
                  <c:v>0</c:v>
                </c:pt>
                <c:pt idx="8">
                  <c:v>0</c:v>
                </c:pt>
                <c:pt idx="9">
                  <c:v>4822.7334000000001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0570664678817719E-2"/>
                  <c:y val="-8.9948117242768678E-3"/>
                </c:manualLayout>
              </c:layout>
              <c:dLblPos val="bestFit"/>
              <c:showLegendKey val="0"/>
              <c:showVal val="0"/>
              <c:showCatName val="0"/>
              <c:showSerName val="0"/>
              <c:showPercent val="1"/>
              <c:showBubbleSize val="0"/>
            </c:dLbl>
            <c:dLbl>
              <c:idx val="1"/>
              <c:layout>
                <c:manualLayout>
                  <c:x val="2.4999325668017781E-3"/>
                  <c:y val="-4.4974058621384339E-3"/>
                </c:manualLayout>
              </c:layout>
              <c:dLblPos val="bestFit"/>
              <c:showLegendKey val="0"/>
              <c:showVal val="0"/>
              <c:showCatName val="0"/>
              <c:showSerName val="0"/>
              <c:showPercent val="1"/>
              <c:showBubbleSize val="0"/>
            </c:dLbl>
            <c:dLbl>
              <c:idx val="2"/>
              <c:delete val="1"/>
            </c:dLbl>
            <c:dLbl>
              <c:idx val="3"/>
              <c:layout>
                <c:manualLayout>
                  <c:x val="-3.323026271156655E-3"/>
                  <c:y val="-2.3725704592368533E-2"/>
                </c:manualLayout>
              </c:layout>
              <c:dLblPos val="bestFit"/>
              <c:showLegendKey val="0"/>
              <c:showVal val="0"/>
              <c:showCatName val="0"/>
              <c:showSerName val="0"/>
              <c:showPercent val="1"/>
              <c:showBubbleSize val="0"/>
            </c:dLbl>
            <c:dLbl>
              <c:idx val="4"/>
              <c:layout>
                <c:manualLayout>
                  <c:x val="-4.7313583988661412E-3"/>
                  <c:y val="4.3524801242616852E-2"/>
                </c:manualLayout>
              </c:layout>
              <c:showLegendKey val="0"/>
              <c:showVal val="0"/>
              <c:showCatName val="0"/>
              <c:showSerName val="0"/>
              <c:showPercent val="1"/>
              <c:showBubbleSize val="0"/>
            </c:dLbl>
            <c:dLbl>
              <c:idx val="5"/>
              <c:layout>
                <c:manualLayout>
                  <c:x val="-0.22755189699803749"/>
                  <c:y val="-4.4974058621384339E-3"/>
                </c:manualLayout>
              </c:layout>
              <c:dLblPos val="bestFit"/>
              <c:showLegendKey val="0"/>
              <c:showVal val="0"/>
              <c:showCatName val="0"/>
              <c:showSerName val="0"/>
              <c:showPercent val="1"/>
              <c:showBubbleSize val="0"/>
            </c:dLbl>
            <c:dLbl>
              <c:idx val="6"/>
              <c:layout>
                <c:manualLayout>
                  <c:x val="0"/>
                  <c:y val="0.21597365570520549"/>
                </c:manualLayout>
              </c:layout>
              <c:showLegendKey val="0"/>
              <c:showVal val="0"/>
              <c:showCatName val="0"/>
              <c:showSerName val="0"/>
              <c:showPercent val="1"/>
              <c:showBubbleSize val="0"/>
            </c:dLbl>
            <c:dLbl>
              <c:idx val="7"/>
              <c:delete val="1"/>
            </c:dLbl>
            <c:dLbl>
              <c:idx val="8"/>
              <c:delete val="1"/>
            </c:dLbl>
            <c:dLbl>
              <c:idx val="9"/>
              <c:layout>
                <c:manualLayout>
                  <c:x val="3.1141876996942212E-2"/>
                  <c:y val="-2.248666435038523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Reliability'!$GA$7:$GA$16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Reliability'!$GB$7:$GB$16</c:f>
              <c:numCache>
                <c:formatCode>_-* #,##0_-;\-* #,##0_-;_-* "-"??_-;_-@_-</c:formatCode>
                <c:ptCount val="10"/>
                <c:pt idx="0">
                  <c:v>10352</c:v>
                </c:pt>
                <c:pt idx="1">
                  <c:v>5367</c:v>
                </c:pt>
                <c:pt idx="2">
                  <c:v>0</c:v>
                </c:pt>
                <c:pt idx="3">
                  <c:v>6967</c:v>
                </c:pt>
                <c:pt idx="4">
                  <c:v>10736</c:v>
                </c:pt>
                <c:pt idx="5">
                  <c:v>27817</c:v>
                </c:pt>
                <c:pt idx="6">
                  <c:v>17272</c:v>
                </c:pt>
                <c:pt idx="7">
                  <c:v>0</c:v>
                </c:pt>
                <c:pt idx="8">
                  <c:v>353</c:v>
                </c:pt>
                <c:pt idx="9">
                  <c:v>14627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pPr>
            <a:r>
              <a:rPr lang="en-CA" sz="1150">
                <a:latin typeface="Arial" pitchFamily="34" charset="0"/>
                <a:cs typeface="Arial" pitchFamily="34" charset="0"/>
              </a:rPr>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dPt>
          <c:dLbls>
            <c:dLbl>
              <c:idx val="0"/>
              <c:layout>
                <c:manualLayout>
                  <c:x val="2.5818318465190285E-2"/>
                  <c:y val="-8.9947201171594448E-3"/>
                </c:manualLayout>
              </c:layout>
              <c:dLblPos val="bestFit"/>
              <c:showLegendKey val="0"/>
              <c:showVal val="0"/>
              <c:showCatName val="0"/>
              <c:showSerName val="0"/>
              <c:showPercent val="1"/>
              <c:showBubbleSize val="0"/>
            </c:dLbl>
            <c:dLbl>
              <c:idx val="1"/>
              <c:layout>
                <c:manualLayout>
                  <c:x val="2.8437768996009076E-2"/>
                  <c:y val="8.8514240267953178E-3"/>
                </c:manualLayout>
              </c:layout>
              <c:dLblPos val="bestFit"/>
              <c:showLegendKey val="0"/>
              <c:showVal val="0"/>
              <c:showCatName val="0"/>
              <c:showSerName val="0"/>
              <c:showPercent val="1"/>
              <c:showBubbleSize val="0"/>
            </c:dLbl>
            <c:dLbl>
              <c:idx val="2"/>
              <c:delete val="1"/>
            </c:dLbl>
            <c:dLbl>
              <c:idx val="3"/>
              <c:layout>
                <c:manualLayout>
                  <c:x val="7.0293548008451365E-3"/>
                  <c:y val="-2.2056386486022501E-2"/>
                </c:manualLayout>
              </c:layout>
              <c:dLblPos val="bestFit"/>
              <c:showLegendKey val="0"/>
              <c:showVal val="0"/>
              <c:showCatName val="0"/>
              <c:showSerName val="0"/>
              <c:showPercent val="1"/>
              <c:showBubbleSize val="0"/>
            </c:dLbl>
            <c:dLbl>
              <c:idx val="4"/>
              <c:layout>
                <c:manualLayout>
                  <c:x val="-9.2555005608159213E-3"/>
                  <c:y val="3.3874635190576791E-2"/>
                </c:manualLayout>
              </c:layout>
              <c:showLegendKey val="0"/>
              <c:showVal val="0"/>
              <c:showCatName val="0"/>
              <c:showSerName val="0"/>
              <c:showPercent val="1"/>
              <c:showBubbleSize val="0"/>
            </c:dLbl>
            <c:dLbl>
              <c:idx val="5"/>
              <c:layout>
                <c:manualLayout>
                  <c:x val="-4.4099042700263451E-3"/>
                  <c:y val="-1.3396257484505453E-2"/>
                </c:manualLayout>
              </c:layout>
              <c:dLblPos val="bestFit"/>
              <c:showLegendKey val="0"/>
              <c:showVal val="0"/>
              <c:showCatName val="0"/>
              <c:showSerName val="0"/>
              <c:showPercent val="1"/>
              <c:showBubbleSize val="0"/>
            </c:dLbl>
            <c:dLbl>
              <c:idx val="6"/>
              <c:layout>
                <c:manualLayout>
                  <c:x val="2.5750254323499491E-3"/>
                  <c:y val="-5.5748835938239032E-2"/>
                </c:manualLayout>
              </c:layout>
              <c:showLegendKey val="0"/>
              <c:showVal val="0"/>
              <c:showCatName val="0"/>
              <c:showSerName val="0"/>
              <c:showPercent val="1"/>
              <c:showBubbleSize val="0"/>
            </c:dLbl>
            <c:dLbl>
              <c:idx val="7"/>
              <c:delete val="1"/>
            </c:dLbl>
            <c:dLbl>
              <c:idx val="8"/>
              <c:delete val="1"/>
            </c:dLbl>
            <c:dLbl>
              <c:idx val="9"/>
              <c:layout>
                <c:manualLayout>
                  <c:x val="0"/>
                  <c:y val="-1.358755250978372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Reliability'!$GA$24:$GA$33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Reliability'!$GB$24:$GB$33</c:f>
              <c:numCache>
                <c:formatCode>_-* #,##0_-;\-* #,##0_-;_-* "-"??_-;_-@_-</c:formatCode>
                <c:ptCount val="10"/>
                <c:pt idx="0">
                  <c:v>956.4</c:v>
                </c:pt>
                <c:pt idx="1">
                  <c:v>6647.87</c:v>
                </c:pt>
                <c:pt idx="2">
                  <c:v>0</c:v>
                </c:pt>
                <c:pt idx="3">
                  <c:v>8545.59</c:v>
                </c:pt>
                <c:pt idx="4">
                  <c:v>12011.64</c:v>
                </c:pt>
                <c:pt idx="5">
                  <c:v>21443.519999999997</c:v>
                </c:pt>
                <c:pt idx="6">
                  <c:v>3296.09</c:v>
                </c:pt>
                <c:pt idx="7">
                  <c:v>0</c:v>
                </c:pt>
                <c:pt idx="8">
                  <c:v>97.75</c:v>
                </c:pt>
                <c:pt idx="9">
                  <c:v>12344.7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delete val="1"/>
            </c:dLbl>
            <c:dLbl>
              <c:idx val="2"/>
              <c:delete val="1"/>
            </c:dLbl>
            <c:dLbl>
              <c:idx val="3"/>
              <c:delete val="1"/>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2.3372959532724717E-2"/>
                  <c:y val="-3.0566520585221153E-2"/>
                </c:manualLayout>
              </c:layout>
              <c:showLegendKey val="0"/>
              <c:showVal val="0"/>
              <c:showCatName val="0"/>
              <c:showSerName val="0"/>
              <c:showPercent val="1"/>
              <c:showBubbleSize val="0"/>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Reliability'!$GF$7:$GF$16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Reliability'!$GG$7:$GG$16</c:f>
              <c:numCache>
                <c:formatCode>_-* #,##0_-;\-* #,##0_-;_-* "-"??_-;_-@_-</c:formatCode>
                <c:ptCount val="10"/>
                <c:pt idx="0">
                  <c:v>1053</c:v>
                </c:pt>
                <c:pt idx="1">
                  <c:v>0</c:v>
                </c:pt>
                <c:pt idx="2">
                  <c:v>0</c:v>
                </c:pt>
                <c:pt idx="3">
                  <c:v>11</c:v>
                </c:pt>
                <c:pt idx="4">
                  <c:v>0</c:v>
                </c:pt>
                <c:pt idx="5">
                  <c:v>1801</c:v>
                </c:pt>
                <c:pt idx="6">
                  <c:v>508</c:v>
                </c:pt>
                <c:pt idx="7">
                  <c:v>0</c:v>
                </c:pt>
                <c:pt idx="8">
                  <c:v>15</c:v>
                </c:pt>
                <c:pt idx="9">
                  <c:v>67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0337378293463115E-2"/>
                  <c:y val="-4.5451838148992899E-3"/>
                </c:manualLayout>
              </c:layout>
              <c:dLblPos val="bestFit"/>
              <c:showLegendKey val="0"/>
              <c:showVal val="0"/>
              <c:showCatName val="0"/>
              <c:showSerName val="0"/>
              <c:showPercent val="1"/>
              <c:showBubbleSize val="0"/>
            </c:dLbl>
            <c:dLbl>
              <c:idx val="1"/>
              <c:delete val="1"/>
            </c:dLbl>
            <c:dLbl>
              <c:idx val="2"/>
              <c:delete val="1"/>
            </c:dLbl>
            <c:dLbl>
              <c:idx val="3"/>
              <c:delete val="1"/>
            </c:dLbl>
            <c:dLbl>
              <c:idx val="4"/>
              <c:delete val="1"/>
            </c:dLbl>
            <c:dLbl>
              <c:idx val="5"/>
              <c:layout>
                <c:manualLayout>
                  <c:x val="-9.3258413529441114E-2"/>
                  <c:y val="-1.7845793786765606E-2"/>
                </c:manualLayout>
              </c:layout>
              <c:dLblPos val="bestFit"/>
              <c:showLegendKey val="0"/>
              <c:showVal val="0"/>
              <c:showCatName val="0"/>
              <c:showSerName val="0"/>
              <c:showPercent val="1"/>
              <c:showBubbleSize val="0"/>
            </c:dLbl>
            <c:dLbl>
              <c:idx val="6"/>
              <c:layout>
                <c:manualLayout>
                  <c:x val="-1.2921686784250512E-3"/>
                  <c:y val="-3.0050136113767985E-3"/>
                </c:manualLayout>
              </c:layout>
              <c:showLegendKey val="0"/>
              <c:showVal val="0"/>
              <c:showCatName val="0"/>
              <c:showSerName val="0"/>
              <c:showPercent val="1"/>
              <c:showBubbleSize val="0"/>
            </c:dLbl>
            <c:dLbl>
              <c:idx val="7"/>
              <c:delete val="1"/>
            </c:dLbl>
            <c:dLbl>
              <c:idx val="8"/>
              <c:layout>
                <c:manualLayout>
                  <c:x val="-3.8935370122717881E-2"/>
                  <c:y val="-8.9516261828934598E-3"/>
                </c:manualLayout>
              </c:layout>
              <c:showLegendKey val="0"/>
              <c:showVal val="0"/>
              <c:showCatName val="0"/>
              <c:showSerName val="0"/>
              <c:showPercent val="1"/>
              <c:showBubbleSize val="0"/>
            </c:dLbl>
            <c:dLbl>
              <c:idx val="9"/>
              <c:layout>
                <c:manualLayout>
                  <c:x val="5.7608413715008661E-2"/>
                  <c:y val="-1.358755250978372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Reliability'!$GF$24:$GF$33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Reliability'!$GG$24:$GG$33</c:f>
              <c:numCache>
                <c:formatCode>_-* #,##0_-;\-* #,##0_-;_-* "-"??_-;_-@_-</c:formatCode>
                <c:ptCount val="10"/>
                <c:pt idx="0">
                  <c:v>2604.23</c:v>
                </c:pt>
                <c:pt idx="1">
                  <c:v>0</c:v>
                </c:pt>
                <c:pt idx="2">
                  <c:v>0</c:v>
                </c:pt>
                <c:pt idx="3">
                  <c:v>8.5</c:v>
                </c:pt>
                <c:pt idx="4">
                  <c:v>0</c:v>
                </c:pt>
                <c:pt idx="5">
                  <c:v>6032</c:v>
                </c:pt>
                <c:pt idx="6">
                  <c:v>1676</c:v>
                </c:pt>
                <c:pt idx="7">
                  <c:v>0</c:v>
                </c:pt>
                <c:pt idx="8">
                  <c:v>85.05</c:v>
                </c:pt>
                <c:pt idx="9">
                  <c:v>259</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delete val="1"/>
            </c:dLbl>
            <c:dLbl>
              <c:idx val="2"/>
              <c:layout>
                <c:manualLayout>
                  <c:x val="9.155834442915968E-2"/>
                  <c:y val="-1.3904987693538451E-2"/>
                </c:manualLayout>
              </c:layout>
              <c:dLblPos val="bestFit"/>
              <c:showLegendKey val="0"/>
              <c:showVal val="0"/>
              <c:showCatName val="0"/>
              <c:showSerName val="0"/>
              <c:showPercent val="1"/>
              <c:showBubbleSize val="0"/>
            </c:dLbl>
            <c:dLbl>
              <c:idx val="3"/>
              <c:layout>
                <c:manualLayout>
                  <c:x val="-3.9655216100922569E-2"/>
                  <c:y val="3.6528877119324503E-2"/>
                </c:manualLayout>
              </c:layout>
              <c:dLblPos val="bestFit"/>
              <c:showLegendKey val="0"/>
              <c:showVal val="0"/>
              <c:showCatName val="0"/>
              <c:showSerName val="0"/>
              <c:showPercent val="1"/>
              <c:showBubbleSize val="0"/>
            </c:dLbl>
            <c:dLbl>
              <c:idx val="4"/>
              <c:layout>
                <c:manualLayout>
                  <c:x val="-5.291013075501478E-2"/>
                  <c:y val="5.5638198789499651E-3"/>
                </c:manualLayout>
              </c:layout>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1.2169444505747352E-2"/>
                  <c:y val="-2.3212935361150121E-2"/>
                </c:manualLayout>
              </c:layout>
              <c:showLegendKey val="0"/>
              <c:showVal val="0"/>
              <c:showCatName val="0"/>
              <c:showSerName val="0"/>
              <c:showPercent val="1"/>
              <c:showBubbleSize val="0"/>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Reliability'!$GK$7:$GK$16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Reliability'!$GL$7:$GL$16</c:f>
              <c:numCache>
                <c:formatCode>_-* #,##0_-;\-* #,##0_-;_-* "-"??_-;_-@_-</c:formatCode>
                <c:ptCount val="10"/>
                <c:pt idx="0">
                  <c:v>914</c:v>
                </c:pt>
                <c:pt idx="1">
                  <c:v>29</c:v>
                </c:pt>
                <c:pt idx="2">
                  <c:v>24141</c:v>
                </c:pt>
                <c:pt idx="3">
                  <c:v>601</c:v>
                </c:pt>
                <c:pt idx="4">
                  <c:v>289</c:v>
                </c:pt>
                <c:pt idx="5">
                  <c:v>1027</c:v>
                </c:pt>
                <c:pt idx="6">
                  <c:v>1616</c:v>
                </c:pt>
                <c:pt idx="7">
                  <c:v>1</c:v>
                </c:pt>
                <c:pt idx="8">
                  <c:v>73</c:v>
                </c:pt>
                <c:pt idx="9">
                  <c:v>610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7.2403536400865998E-2"/>
                  <c:y val="-8.9947201171594448E-3"/>
                </c:manualLayout>
              </c:layout>
              <c:dLblPos val="bestFit"/>
              <c:showLegendKey val="0"/>
              <c:showVal val="0"/>
              <c:showCatName val="0"/>
              <c:showSerName val="0"/>
              <c:showPercent val="1"/>
              <c:showBubbleSize val="0"/>
            </c:dLbl>
            <c:dLbl>
              <c:idx val="1"/>
              <c:delete val="1"/>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0"/>
                  <c:y val="-3.5404995392802924E-2"/>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4.770603464016485E-3"/>
                  <c:y val="-8.1608700069721075E-3"/>
                </c:manualLayout>
              </c:layout>
              <c:showLegendKey val="0"/>
              <c:showVal val="0"/>
              <c:showCatName val="0"/>
              <c:showSerName val="0"/>
              <c:showPercent val="1"/>
              <c:showBubbleSize val="0"/>
            </c:dLbl>
            <c:dLbl>
              <c:idx val="7"/>
              <c:delete val="1"/>
            </c:dLbl>
            <c:dLbl>
              <c:idx val="8"/>
              <c:layout>
                <c:manualLayout>
                  <c:x val="-2.9202369773326031E-2"/>
                  <c:y val="-1.0565721753327517E-2"/>
                </c:manualLayout>
              </c:layout>
              <c:showLegendKey val="0"/>
              <c:showVal val="0"/>
              <c:showCatName val="0"/>
              <c:showSerName val="0"/>
              <c:showPercent val="1"/>
              <c:showBubbleSize val="0"/>
            </c:dLbl>
            <c:dLbl>
              <c:idx val="9"/>
              <c:layout>
                <c:manualLayout>
                  <c:x val="2.070413373503404E-2"/>
                  <c:y val="-2.248662511430403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Reliability'!$GK$24:$GK$33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Reliability'!$GL$24:$GL$33</c:f>
              <c:numCache>
                <c:formatCode>_-* #,##0_-;\-* #,##0_-;_-* "-"??_-;_-@_-</c:formatCode>
                <c:ptCount val="10"/>
                <c:pt idx="0">
                  <c:v>1015.4</c:v>
                </c:pt>
                <c:pt idx="1">
                  <c:v>42.9</c:v>
                </c:pt>
                <c:pt idx="2">
                  <c:v>49686.28</c:v>
                </c:pt>
                <c:pt idx="3">
                  <c:v>1805.9199999999996</c:v>
                </c:pt>
                <c:pt idx="4">
                  <c:v>345</c:v>
                </c:pt>
                <c:pt idx="5">
                  <c:v>3777.59</c:v>
                </c:pt>
                <c:pt idx="6">
                  <c:v>4184.8</c:v>
                </c:pt>
                <c:pt idx="7">
                  <c:v>1.9</c:v>
                </c:pt>
                <c:pt idx="8">
                  <c:v>751.88</c:v>
                </c:pt>
                <c:pt idx="9">
                  <c:v>1436.53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5380899485300789E-2"/>
                  <c:y val="-8.9948117242768678E-3"/>
                </c:manualLayout>
              </c:layout>
              <c:dLblPos val="bestFit"/>
              <c:showLegendKey val="0"/>
              <c:showVal val="0"/>
              <c:showCatName val="0"/>
              <c:showSerName val="0"/>
              <c:showPercent val="1"/>
              <c:showBubbleSize val="0"/>
            </c:dLbl>
            <c:dLbl>
              <c:idx val="1"/>
              <c:layout>
                <c:manualLayout>
                  <c:x val="3.2731665730775612E-3"/>
                  <c:y val="-1.8218453560990708E-2"/>
                </c:manualLayout>
              </c:layout>
              <c:dLblPos val="bestFit"/>
              <c:showLegendKey val="0"/>
              <c:showVal val="0"/>
              <c:showCatName val="0"/>
              <c:showSerName val="0"/>
              <c:showPercent val="1"/>
              <c:showBubbleSize val="0"/>
            </c:dLbl>
            <c:dLbl>
              <c:idx val="2"/>
              <c:layout>
                <c:manualLayout>
                  <c:x val="0"/>
                  <c:y val="5.9704221568862167E-2"/>
                </c:manualLayout>
              </c:layout>
              <c:dLblPos val="bestFit"/>
              <c:showLegendKey val="0"/>
              <c:showVal val="0"/>
              <c:showCatName val="0"/>
              <c:showSerName val="0"/>
              <c:showPercent val="1"/>
              <c:showBubbleSize val="0"/>
            </c:dLbl>
            <c:dLbl>
              <c:idx val="3"/>
              <c:layout>
                <c:manualLayout>
                  <c:x val="8.4912291886846375E-2"/>
                  <c:y val="-5.4800249924818176E-2"/>
                </c:manualLayout>
              </c:layout>
              <c:dLblPos val="bestFit"/>
              <c:showLegendKey val="0"/>
              <c:showVal val="0"/>
              <c:showCatName val="0"/>
              <c:showSerName val="0"/>
              <c:showPercent val="1"/>
              <c:showBubbleSize val="0"/>
            </c:dLbl>
            <c:dLbl>
              <c:idx val="4"/>
              <c:layout>
                <c:manualLayout>
                  <c:x val="4.4372679174094633E-2"/>
                  <c:y val="-3.0353748726288528E-3"/>
                </c:manualLayout>
              </c:layout>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0"/>
                  <c:y val="0.18966439710017138"/>
                </c:manualLayout>
              </c:layout>
              <c:showLegendKey val="0"/>
              <c:showVal val="0"/>
              <c:showCatName val="0"/>
              <c:showSerName val="0"/>
              <c:showPercent val="1"/>
              <c:showBubbleSize val="0"/>
            </c:dLbl>
            <c:dLbl>
              <c:idx val="7"/>
              <c:layout>
                <c:manualLayout>
                  <c:x val="0"/>
                  <c:y val="-4.116423797747757E-2"/>
                </c:manualLayout>
              </c:layout>
              <c:dLblPos val="bestFit"/>
              <c:showLegendKey val="0"/>
              <c:showVal val="0"/>
              <c:showCatName val="0"/>
              <c:showSerName val="0"/>
              <c:showPercent val="1"/>
              <c:showBubbleSize val="0"/>
            </c:dLbl>
            <c:dLbl>
              <c:idx val="8"/>
              <c:layout>
                <c:manualLayout>
                  <c:x val="3.1141876996942212E-2"/>
                  <c:y val="-5.4794045599600542E-2"/>
                </c:manualLayout>
              </c:layout>
              <c:dLblPos val="bestFit"/>
              <c:showLegendKey val="0"/>
              <c:showVal val="0"/>
              <c:showCatName val="0"/>
              <c:showSerName val="0"/>
              <c:showPercent val="1"/>
              <c:showBubbleSize val="0"/>
            </c:dLbl>
            <c:dLbl>
              <c:idx val="9"/>
              <c:layout>
                <c:manualLayout>
                  <c:x val="2.5951564164118486E-2"/>
                  <c:y val="-2.248666435038523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Reliability'!$GP$7:$GP$16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Reliability'!$GQ$7:$GQ$16</c:f>
              <c:numCache>
                <c:formatCode>_-* #,##0_-;\-* #,##0_-;_-* "-"??_-;_-@_-</c:formatCode>
                <c:ptCount val="10"/>
                <c:pt idx="0">
                  <c:v>7670</c:v>
                </c:pt>
                <c:pt idx="1">
                  <c:v>25620</c:v>
                </c:pt>
                <c:pt idx="2">
                  <c:v>62685</c:v>
                </c:pt>
                <c:pt idx="3">
                  <c:v>6303</c:v>
                </c:pt>
                <c:pt idx="4">
                  <c:v>1262</c:v>
                </c:pt>
                <c:pt idx="5">
                  <c:v>55496</c:v>
                </c:pt>
                <c:pt idx="6">
                  <c:v>33736</c:v>
                </c:pt>
                <c:pt idx="7">
                  <c:v>4248</c:v>
                </c:pt>
                <c:pt idx="8">
                  <c:v>5947</c:v>
                </c:pt>
                <c:pt idx="9">
                  <c:v>36464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3.7631036460723806E-2"/>
                  <c:y val="-1.3151098803757963E-2"/>
                </c:manualLayout>
              </c:layout>
              <c:dLblPos val="bestFit"/>
              <c:showLegendKey val="0"/>
              <c:showVal val="0"/>
              <c:showCatName val="0"/>
              <c:showSerName val="0"/>
              <c:showPercent val="1"/>
              <c:showBubbleSize val="0"/>
            </c:dLbl>
            <c:dLbl>
              <c:idx val="2"/>
              <c:layout>
                <c:manualLayout>
                  <c:x val="8.5596123370252075E-3"/>
                  <c:y val="-7.9715398515667803E-3"/>
                </c:manualLayout>
              </c:layout>
              <c:dLblPos val="bestFit"/>
              <c:showLegendKey val="0"/>
              <c:showVal val="0"/>
              <c:showCatName val="0"/>
              <c:showSerName val="0"/>
              <c:showPercent val="1"/>
              <c:showBubbleSize val="0"/>
            </c:dLbl>
            <c:dLbl>
              <c:idx val="3"/>
              <c:layout>
                <c:manualLayout>
                  <c:x val="3.3337003447020258E-2"/>
                  <c:y val="-3.6447360172690577E-3"/>
                </c:manualLayout>
              </c:layout>
              <c:dLblPos val="bestFit"/>
              <c:showLegendKey val="0"/>
              <c:showVal val="0"/>
              <c:showCatName val="0"/>
              <c:showSerName val="0"/>
              <c:showPercent val="1"/>
              <c:showBubbleSize val="0"/>
            </c:dLbl>
            <c:dLbl>
              <c:idx val="4"/>
              <c:delete val="1"/>
            </c:dLbl>
            <c:dLbl>
              <c:idx val="5"/>
              <c:layout>
                <c:manualLayout>
                  <c:x val="0"/>
                  <c:y val="-0.15593562533558281"/>
                </c:manualLayout>
              </c:layout>
              <c:dLblPos val="bestFit"/>
              <c:showLegendKey val="0"/>
              <c:showVal val="0"/>
              <c:showCatName val="0"/>
              <c:showSerName val="0"/>
              <c:showPercent val="1"/>
              <c:showBubbleSize val="0"/>
            </c:dLbl>
            <c:dLbl>
              <c:idx val="6"/>
              <c:layout>
                <c:manualLayout>
                  <c:x val="3.4325872280868441E-3"/>
                  <c:y val="-1.3334391753588862E-2"/>
                </c:manualLayout>
              </c:layout>
              <c:showLegendKey val="0"/>
              <c:showVal val="0"/>
              <c:showCatName val="0"/>
              <c:showSerName val="0"/>
              <c:showPercent val="1"/>
              <c:showBubbleSize val="0"/>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Reliability'!$R$24:$R$33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Reliability'!$S$24:$S$33</c:f>
              <c:numCache>
                <c:formatCode>_-* #,##0_-;\-* #,##0_-;_-* "-"??_-;_-@_-</c:formatCode>
                <c:ptCount val="10"/>
                <c:pt idx="0">
                  <c:v>10.479999999999999</c:v>
                </c:pt>
                <c:pt idx="1">
                  <c:v>239.60000000000002</c:v>
                </c:pt>
                <c:pt idx="2">
                  <c:v>5669.4</c:v>
                </c:pt>
                <c:pt idx="3">
                  <c:v>16607.07</c:v>
                </c:pt>
                <c:pt idx="4">
                  <c:v>0</c:v>
                </c:pt>
                <c:pt idx="5">
                  <c:v>4548.0400000000009</c:v>
                </c:pt>
                <c:pt idx="6">
                  <c:v>5646.3</c:v>
                </c:pt>
                <c:pt idx="7">
                  <c:v>53.32</c:v>
                </c:pt>
                <c:pt idx="8">
                  <c:v>0</c:v>
                </c:pt>
                <c:pt idx="9">
                  <c:v>56.4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0"/>
                  <c:y val="-9.793779758463754E-2"/>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showLegendKey val="0"/>
              <c:showVal val="0"/>
              <c:showCatName val="0"/>
              <c:showSerName val="0"/>
              <c:showPercent val="1"/>
              <c:showBubbleSize val="0"/>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3.9018669332241372E-3"/>
                  <c:y val="-5.92636192598354E-2"/>
                </c:manualLayout>
              </c:layout>
              <c:showLegendKey val="0"/>
              <c:showVal val="0"/>
              <c:showCatName val="0"/>
              <c:showSerName val="0"/>
              <c:showPercent val="1"/>
              <c:showBubbleSize val="0"/>
            </c:dLbl>
            <c:dLbl>
              <c:idx val="7"/>
              <c:layout>
                <c:manualLayout>
                  <c:x val="-1.9034281748442159E-2"/>
                  <c:y val="1.7606850183762346E-2"/>
                </c:manualLayout>
              </c:layout>
              <c:dLblPos val="bestFit"/>
              <c:showLegendKey val="0"/>
              <c:showVal val="0"/>
              <c:showCatName val="0"/>
              <c:showSerName val="0"/>
              <c:showPercent val="1"/>
              <c:showBubbleSize val="0"/>
            </c:dLbl>
            <c:dLbl>
              <c:idx val="8"/>
              <c:layout>
                <c:manualLayout>
                  <c:x val="3.9933929706188843E-2"/>
                  <c:y val="-2.8677086289472117E-2"/>
                </c:manualLayout>
              </c:layout>
              <c:showLegendKey val="0"/>
              <c:showVal val="0"/>
              <c:showCatName val="0"/>
              <c:showSerName val="0"/>
              <c:showPercent val="1"/>
              <c:showBubbleSize val="0"/>
            </c:dLbl>
            <c:dLbl>
              <c:idx val="9"/>
              <c:layout>
                <c:manualLayout>
                  <c:x val="5.2371285195462421E-2"/>
                  <c:y val="-1.358755250978372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Reliability'!$GP$24:$GP$33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Reliability'!$GQ$24:$GQ$33</c:f>
              <c:numCache>
                <c:formatCode>_-* #,##0_-;\-* #,##0_-;_-* "-"??_-;_-@_-</c:formatCode>
                <c:ptCount val="10"/>
                <c:pt idx="0">
                  <c:v>4538.8599999999997</c:v>
                </c:pt>
                <c:pt idx="1">
                  <c:v>64214.2</c:v>
                </c:pt>
                <c:pt idx="2">
                  <c:v>19088.330000000002</c:v>
                </c:pt>
                <c:pt idx="3">
                  <c:v>4052.3500000000004</c:v>
                </c:pt>
                <c:pt idx="4">
                  <c:v>2552.3900000000003</c:v>
                </c:pt>
                <c:pt idx="5">
                  <c:v>30932.350000000002</c:v>
                </c:pt>
                <c:pt idx="6">
                  <c:v>18372.349999999999</c:v>
                </c:pt>
                <c:pt idx="7">
                  <c:v>3414.67</c:v>
                </c:pt>
                <c:pt idx="8">
                  <c:v>1570.97</c:v>
                </c:pt>
                <c:pt idx="9">
                  <c:v>19227.16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layout>
                <c:manualLayout>
                  <c:x val="5.1903128328237022E-3"/>
                  <c:y val="-0.13960060203852229"/>
                </c:manualLayout>
              </c:layout>
              <c:dLblPos val="bestFit"/>
              <c:showLegendKey val="0"/>
              <c:showVal val="0"/>
              <c:showCatName val="0"/>
              <c:showSerName val="0"/>
              <c:showPercent val="1"/>
              <c:showBubbleSize val="0"/>
            </c:dLbl>
            <c:dLbl>
              <c:idx val="4"/>
              <c:delete val="1"/>
            </c:dLbl>
            <c:dLbl>
              <c:idx val="5"/>
              <c:layout>
                <c:manualLayout>
                  <c:x val="5.7916126179365771E-2"/>
                  <c:y val="-5.0847364840599936E-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Reliability'!$GU$7:$GU$16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Reliability'!$GV$7:$GV$16</c:f>
              <c:numCache>
                <c:formatCode>_-* #,##0_-;\-* #,##0_-;_-* "-"??_-;_-@_-</c:formatCode>
                <c:ptCount val="10"/>
                <c:pt idx="0">
                  <c:v>0</c:v>
                </c:pt>
                <c:pt idx="1">
                  <c:v>69</c:v>
                </c:pt>
                <c:pt idx="2">
                  <c:v>0</c:v>
                </c:pt>
                <c:pt idx="3">
                  <c:v>1</c:v>
                </c:pt>
                <c:pt idx="4">
                  <c:v>0</c:v>
                </c:pt>
                <c:pt idx="5">
                  <c:v>18</c:v>
                </c:pt>
                <c:pt idx="6">
                  <c:v>0</c:v>
                </c:pt>
                <c:pt idx="7">
                  <c:v>0</c:v>
                </c:pt>
                <c:pt idx="8">
                  <c:v>0</c:v>
                </c:pt>
                <c:pt idx="9">
                  <c:v>3</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delete val="1"/>
            </c:dLbl>
            <c:dLbl>
              <c:idx val="1"/>
              <c:layout>
                <c:manualLayout>
                  <c:x val="2.3261633669822885E-2"/>
                  <c:y val="-8.9467211822452999E-3"/>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2.0704541304744764E-2"/>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Reliability'!$GU$24:$GU$33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Reliability'!$GV$24:$GV$33</c:f>
              <c:numCache>
                <c:formatCode>_-* #,##0_-;\-* #,##0_-;_-* "-"??_-;_-@_-</c:formatCode>
                <c:ptCount val="10"/>
                <c:pt idx="0">
                  <c:v>0</c:v>
                </c:pt>
                <c:pt idx="1">
                  <c:v>207</c:v>
                </c:pt>
                <c:pt idx="2">
                  <c:v>0</c:v>
                </c:pt>
                <c:pt idx="3">
                  <c:v>0.8</c:v>
                </c:pt>
                <c:pt idx="4">
                  <c:v>0</c:v>
                </c:pt>
                <c:pt idx="5">
                  <c:v>70</c:v>
                </c:pt>
                <c:pt idx="6">
                  <c:v>0</c:v>
                </c:pt>
                <c:pt idx="7">
                  <c:v>0</c:v>
                </c:pt>
                <c:pt idx="8">
                  <c:v>0</c:v>
                </c:pt>
                <c:pt idx="9">
                  <c:v>10.26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0570664678817719E-2"/>
                  <c:y val="-1.8264803519969168E-2"/>
                </c:manualLayout>
              </c:layout>
              <c:dLblPos val="bestFit"/>
              <c:showLegendKey val="0"/>
              <c:showVal val="0"/>
              <c:showCatName val="0"/>
              <c:showSerName val="0"/>
              <c:showPercent val="1"/>
              <c:showBubbleSize val="0"/>
            </c:dLbl>
            <c:dLbl>
              <c:idx val="1"/>
              <c:layout>
                <c:manualLayout>
                  <c:x val="1.8500400103642876E-2"/>
                  <c:y val="-8.9484617652984058E-3"/>
                </c:manualLayout>
              </c:layout>
              <c:dLblPos val="bestFit"/>
              <c:showLegendKey val="0"/>
              <c:showVal val="0"/>
              <c:showCatName val="0"/>
              <c:showSerName val="0"/>
              <c:showPercent val="1"/>
              <c:showBubbleSize val="0"/>
            </c:dLbl>
            <c:dLbl>
              <c:idx val="2"/>
              <c:delete val="1"/>
            </c:dLbl>
            <c:dLbl>
              <c:idx val="3"/>
              <c:delete val="1"/>
            </c:dLbl>
            <c:dLbl>
              <c:idx val="4"/>
              <c:delete val="1"/>
            </c:dLbl>
            <c:dLbl>
              <c:idx val="5"/>
              <c:layout>
                <c:manualLayout>
                  <c:x val="8.2227633225521958E-4"/>
                  <c:y val="2.3312569524938466E-2"/>
                </c:manualLayout>
              </c:layout>
              <c:dLblPos val="bestFit"/>
              <c:showLegendKey val="0"/>
              <c:showVal val="0"/>
              <c:showCatName val="0"/>
              <c:showSerName val="0"/>
              <c:showPercent val="1"/>
              <c:showBubbleSize val="0"/>
            </c:dLbl>
            <c:dLbl>
              <c:idx val="6"/>
              <c:layout>
                <c:manualLayout>
                  <c:x val="1.0380625665647404E-2"/>
                  <c:y val="0.21507439350896196"/>
                </c:manualLayout>
              </c:layout>
              <c:showLegendKey val="0"/>
              <c:showVal val="0"/>
              <c:showCatName val="0"/>
              <c:showSerName val="0"/>
              <c:showPercent val="1"/>
              <c:showBubbleSize val="0"/>
            </c:dLbl>
            <c:dLbl>
              <c:idx val="7"/>
              <c:delete val="1"/>
            </c:dLbl>
            <c:dLbl>
              <c:idx val="8"/>
              <c:layout>
                <c:manualLayout>
                  <c:x val="-1.0446015433619987E-3"/>
                  <c:y val="-8.4440866211390846E-3"/>
                </c:manualLayout>
              </c:layout>
              <c:dLblPos val="bestFit"/>
              <c:showLegendKey val="0"/>
              <c:showVal val="0"/>
              <c:showCatName val="0"/>
              <c:showSerName val="0"/>
              <c:showPercent val="1"/>
              <c:showBubbleSize val="0"/>
            </c:dLbl>
            <c:dLbl>
              <c:idx val="9"/>
              <c:layout>
                <c:manualLayout>
                  <c:x val="3.1141876996942212E-2"/>
                  <c:y val="-1.7851668452539101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Reliability'!$GZ$7:$GZ$16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Reliability'!$HA$7:$HA$16</c:f>
              <c:numCache>
                <c:formatCode>_-* #,##0_-;\-* #,##0_-;_-* "-"??_-;_-@_-</c:formatCode>
                <c:ptCount val="10"/>
                <c:pt idx="0">
                  <c:v>3413</c:v>
                </c:pt>
                <c:pt idx="1">
                  <c:v>705</c:v>
                </c:pt>
                <c:pt idx="2">
                  <c:v>104</c:v>
                </c:pt>
                <c:pt idx="3">
                  <c:v>205</c:v>
                </c:pt>
                <c:pt idx="4">
                  <c:v>58</c:v>
                </c:pt>
                <c:pt idx="5">
                  <c:v>16163</c:v>
                </c:pt>
                <c:pt idx="6">
                  <c:v>13278</c:v>
                </c:pt>
                <c:pt idx="7">
                  <c:v>5</c:v>
                </c:pt>
                <c:pt idx="8">
                  <c:v>270</c:v>
                </c:pt>
                <c:pt idx="9">
                  <c:v>2808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6322521343360579E-2"/>
                  <c:y val="-1.7893792721679753E-2"/>
                </c:manualLayout>
              </c:layout>
              <c:dLblPos val="bestFit"/>
              <c:showLegendKey val="0"/>
              <c:showVal val="0"/>
              <c:showCatName val="0"/>
              <c:showSerName val="0"/>
              <c:showPercent val="1"/>
              <c:showBubbleSize val="0"/>
            </c:dLbl>
            <c:dLbl>
              <c:idx val="1"/>
              <c:layout>
                <c:manualLayout>
                  <c:x val="-9.5031202151923729E-3"/>
                  <c:y val="-2.2295680446214917E-2"/>
                </c:manualLayout>
              </c:layout>
              <c:dLblPos val="bestFit"/>
              <c:showLegendKey val="0"/>
              <c:showVal val="0"/>
              <c:showCatName val="0"/>
              <c:showSerName val="0"/>
              <c:showPercent val="1"/>
              <c:showBubbleSize val="0"/>
            </c:dLbl>
            <c:dLbl>
              <c:idx val="2"/>
              <c:layout>
                <c:manualLayout>
                  <c:x val="3.9982795826627129E-2"/>
                  <c:y val="-8.7077775792420171E-3"/>
                </c:manualLayout>
              </c:layout>
              <c:dLblPos val="bestFit"/>
              <c:showLegendKey val="0"/>
              <c:showVal val="0"/>
              <c:showCatName val="0"/>
              <c:showSerName val="0"/>
              <c:showPercent val="1"/>
              <c:showBubbleSize val="0"/>
            </c:dLbl>
            <c:dLbl>
              <c:idx val="3"/>
              <c:layout>
                <c:manualLayout>
                  <c:x val="6.9996903083843959E-2"/>
                  <c:y val="3.5787235086170349E-2"/>
                </c:manualLayout>
              </c:layout>
              <c:dLblPos val="bestFit"/>
              <c:showLegendKey val="0"/>
              <c:showVal val="0"/>
              <c:showCatName val="0"/>
              <c:showSerName val="0"/>
              <c:showPercent val="1"/>
              <c:showBubbleSize val="0"/>
            </c:dLbl>
            <c:dLbl>
              <c:idx val="4"/>
              <c:delete val="1"/>
            </c:dLbl>
            <c:dLbl>
              <c:idx val="5"/>
              <c:layout>
                <c:manualLayout>
                  <c:x val="-4.2272286971550017E-3"/>
                  <c:y val="3.5548641840356242E-2"/>
                </c:manualLayout>
              </c:layout>
              <c:dLblPos val="bestFit"/>
              <c:showLegendKey val="0"/>
              <c:showVal val="0"/>
              <c:showCatName val="0"/>
              <c:showSerName val="0"/>
              <c:showPercent val="1"/>
              <c:showBubbleSize val="0"/>
            </c:dLbl>
            <c:dLbl>
              <c:idx val="6"/>
              <c:layout>
                <c:manualLayout>
                  <c:x val="3.9018669332241372E-3"/>
                  <c:y val="-0.1605084383529008"/>
                </c:manualLayout>
              </c:layout>
              <c:showLegendKey val="0"/>
              <c:showVal val="0"/>
              <c:showCatName val="0"/>
              <c:showSerName val="0"/>
              <c:showPercent val="1"/>
              <c:showBubbleSize val="0"/>
            </c:dLbl>
            <c:dLbl>
              <c:idx val="7"/>
              <c:delete val="1"/>
            </c:dLbl>
            <c:dLbl>
              <c:idx val="8"/>
              <c:delete val="1"/>
            </c:dLbl>
            <c:dLbl>
              <c:idx val="9"/>
              <c:layout>
                <c:manualLayout>
                  <c:x val="-5.7608413715008661E-2"/>
                  <c:y val="-9.1380162075235701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Reliability'!$GZ$24:$GZ$33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Reliability'!$HA$24:$HA$33</c:f>
              <c:numCache>
                <c:formatCode>_-* #,##0_-;\-* #,##0_-;_-* "-"??_-;_-@_-</c:formatCode>
                <c:ptCount val="10"/>
                <c:pt idx="0">
                  <c:v>1303</c:v>
                </c:pt>
                <c:pt idx="1">
                  <c:v>778</c:v>
                </c:pt>
                <c:pt idx="2">
                  <c:v>245</c:v>
                </c:pt>
                <c:pt idx="3">
                  <c:v>184</c:v>
                </c:pt>
                <c:pt idx="4">
                  <c:v>140</c:v>
                </c:pt>
                <c:pt idx="5">
                  <c:v>21087</c:v>
                </c:pt>
                <c:pt idx="6">
                  <c:v>17297</c:v>
                </c:pt>
                <c:pt idx="7">
                  <c:v>15</c:v>
                </c:pt>
                <c:pt idx="8">
                  <c:v>109</c:v>
                </c:pt>
                <c:pt idx="9">
                  <c:v>1807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0"/>
                  <c:y val="-0.12950470506827677"/>
                </c:manualLayout>
              </c:layout>
              <c:dLblPos val="bestFit"/>
              <c:showLegendKey val="0"/>
              <c:showVal val="0"/>
              <c:showCatName val="0"/>
              <c:showSerName val="0"/>
              <c:showPercent val="1"/>
              <c:showBubbleSize val="0"/>
            </c:dLbl>
            <c:dLbl>
              <c:idx val="1"/>
              <c:layout>
                <c:manualLayout>
                  <c:x val="-0.13244779240056465"/>
                  <c:y val="-4.4974058621384339E-3"/>
                </c:manualLayout>
              </c:layout>
              <c:dLblPos val="bestFit"/>
              <c:showLegendKey val="0"/>
              <c:showVal val="0"/>
              <c:showCatName val="0"/>
              <c:showSerName val="0"/>
              <c:showPercent val="1"/>
              <c:showBubbleSize val="0"/>
            </c:dLbl>
            <c:dLbl>
              <c:idx val="2"/>
              <c:delete val="1"/>
            </c:dLbl>
            <c:dLbl>
              <c:idx val="3"/>
              <c:layout>
                <c:manualLayout>
                  <c:x val="-3.3234349572064895E-3"/>
                  <c:y val="-1.4455712796676233E-2"/>
                </c:manualLayout>
              </c:layout>
              <c:dLblPos val="bestFit"/>
              <c:showLegendKey val="0"/>
              <c:showVal val="0"/>
              <c:showCatName val="0"/>
              <c:showSerName val="0"/>
              <c:showPercent val="1"/>
              <c:showBubbleSize val="0"/>
            </c:dLbl>
            <c:dLbl>
              <c:idx val="4"/>
              <c:delete val="1"/>
            </c:dLbl>
            <c:dLbl>
              <c:idx val="5"/>
              <c:layout>
                <c:manualLayout>
                  <c:x val="0"/>
                  <c:y val="6.5027167645246811E-2"/>
                </c:manualLayout>
              </c:layout>
              <c:dLblPos val="bestFit"/>
              <c:showLegendKey val="0"/>
              <c:showVal val="0"/>
              <c:showCatName val="0"/>
              <c:showSerName val="0"/>
              <c:showPercent val="1"/>
              <c:showBubbleSize val="0"/>
            </c:dLbl>
            <c:dLbl>
              <c:idx val="6"/>
              <c:layout>
                <c:manualLayout>
                  <c:x val="2.5692048522477323E-3"/>
                  <c:y val="-7.9681783809192913E-2"/>
                </c:manualLayout>
              </c:layout>
              <c:showLegendKey val="0"/>
              <c:showVal val="0"/>
              <c:showCatName val="0"/>
              <c:showSerName val="0"/>
              <c:showPercent val="1"/>
              <c:showBubbleSize val="0"/>
            </c:dLbl>
            <c:dLbl>
              <c:idx val="7"/>
              <c:delete val="1"/>
            </c:dLbl>
            <c:dLbl>
              <c:idx val="8"/>
              <c:delete val="1"/>
            </c:dLbl>
            <c:dLbl>
              <c:idx val="9"/>
              <c:layout>
                <c:manualLayout>
                  <c:x val="4.6712815495413319E-2"/>
                  <c:y val="-2.2487029310692169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Reliability'!$HE$7:$HE$16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Reliability'!$HF$7:$HF$16</c:f>
              <c:numCache>
                <c:formatCode>_-* #,##0_-;\-* #,##0_-;_-* "-"??_-;_-@_-</c:formatCode>
                <c:ptCount val="10"/>
                <c:pt idx="0">
                  <c:v>13214</c:v>
                </c:pt>
                <c:pt idx="1">
                  <c:v>2472</c:v>
                </c:pt>
                <c:pt idx="2">
                  <c:v>0</c:v>
                </c:pt>
                <c:pt idx="3">
                  <c:v>3037</c:v>
                </c:pt>
                <c:pt idx="4">
                  <c:v>0</c:v>
                </c:pt>
                <c:pt idx="5">
                  <c:v>1328</c:v>
                </c:pt>
                <c:pt idx="6">
                  <c:v>4543</c:v>
                </c:pt>
                <c:pt idx="7">
                  <c:v>0</c:v>
                </c:pt>
                <c:pt idx="8">
                  <c:v>0</c:v>
                </c:pt>
                <c:pt idx="9">
                  <c:v>2824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layout>
                <c:manualLayout>
                  <c:x val="1.8532194746589457E-3"/>
                  <c:y val="4.6408313275384258E-3"/>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7.7381185277929938E-3"/>
                  <c:y val="0.13229557533905817"/>
                </c:manualLayout>
              </c:layout>
              <c:showLegendKey val="0"/>
              <c:showVal val="0"/>
              <c:showCatName val="0"/>
              <c:showSerName val="0"/>
              <c:showPercent val="1"/>
              <c:showBubbleSize val="0"/>
            </c:dLbl>
            <c:dLbl>
              <c:idx val="7"/>
              <c:delete val="1"/>
            </c:dLbl>
            <c:dLbl>
              <c:idx val="8"/>
              <c:delete val="1"/>
            </c:dLbl>
            <c:dLbl>
              <c:idx val="9"/>
              <c:layout>
                <c:manualLayout>
                  <c:x val="-4.0756971072332214E-7"/>
                  <c:y val="-4.688479905263416E-3"/>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Reliability'!$HE$24:$HE$33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Reliability'!$HF$24:$HF$33</c:f>
              <c:numCache>
                <c:formatCode>_-* #,##0_-;\-* #,##0_-;_-* "-"??_-;_-@_-</c:formatCode>
                <c:ptCount val="10"/>
                <c:pt idx="0">
                  <c:v>8565.0499999999993</c:v>
                </c:pt>
                <c:pt idx="1">
                  <c:v>855.14</c:v>
                </c:pt>
                <c:pt idx="2">
                  <c:v>0</c:v>
                </c:pt>
                <c:pt idx="3">
                  <c:v>2463.85</c:v>
                </c:pt>
                <c:pt idx="4">
                  <c:v>0</c:v>
                </c:pt>
                <c:pt idx="5">
                  <c:v>2089.56</c:v>
                </c:pt>
                <c:pt idx="6">
                  <c:v>6182.9599999999991</c:v>
                </c:pt>
                <c:pt idx="7">
                  <c:v>0</c:v>
                </c:pt>
                <c:pt idx="8">
                  <c:v>0</c:v>
                </c:pt>
                <c:pt idx="9">
                  <c:v>3360.0099999999998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1.5380899485300789E-2"/>
                  <c:y val="-8.9948117242768678E-3"/>
                </c:manualLayout>
              </c:layout>
              <c:dLblPos val="bestFit"/>
              <c:showLegendKey val="0"/>
              <c:showVal val="0"/>
              <c:showCatName val="0"/>
              <c:showSerName val="0"/>
              <c:showPercent val="1"/>
              <c:showBubbleSize val="0"/>
            </c:dLbl>
            <c:dLbl>
              <c:idx val="1"/>
              <c:layout>
                <c:manualLayout>
                  <c:x val="1.7347496757076291E-2"/>
                  <c:y val="4.9565259282400445E-3"/>
                </c:manualLayout>
              </c:layout>
              <c:dLblPos val="bestFit"/>
              <c:showLegendKey val="0"/>
              <c:showVal val="0"/>
              <c:showCatName val="0"/>
              <c:showSerName val="0"/>
              <c:showPercent val="1"/>
              <c:showBubbleSize val="0"/>
            </c:dLbl>
            <c:dLbl>
              <c:idx val="2"/>
              <c:layout>
                <c:manualLayout>
                  <c:x val="0"/>
                  <c:y val="-7.0075663570830032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1.2818846638925057E-2"/>
                  <c:y val="2.5884444807782705E-2"/>
                </c:manualLayout>
              </c:layout>
              <c:showLegendKey val="0"/>
              <c:showVal val="0"/>
              <c:showCatName val="0"/>
              <c:showSerName val="0"/>
              <c:showPercent val="1"/>
              <c:showBubbleSize val="0"/>
            </c:dLbl>
            <c:dLbl>
              <c:idx val="5"/>
              <c:layout>
                <c:manualLayout>
                  <c:x val="-0.10817388447099269"/>
                  <c:y val="-4.4974058621384339E-3"/>
                </c:manualLayout>
              </c:layout>
              <c:dLblPos val="bestFit"/>
              <c:showLegendKey val="0"/>
              <c:showVal val="0"/>
              <c:showCatName val="0"/>
              <c:showSerName val="0"/>
              <c:showPercent val="1"/>
              <c:showBubbleSize val="0"/>
            </c:dLbl>
            <c:dLbl>
              <c:idx val="6"/>
              <c:layout>
                <c:manualLayout>
                  <c:x val="3.8669874034785723E-3"/>
                  <c:y val="-0.16299147676369358"/>
                </c:manualLayout>
              </c:layout>
              <c:showLegendKey val="0"/>
              <c:showVal val="0"/>
              <c:showCatName val="0"/>
              <c:showSerName val="0"/>
              <c:showPercent val="1"/>
              <c:showBubbleSize val="0"/>
            </c:dLbl>
            <c:dLbl>
              <c:idx val="7"/>
              <c:delete val="1"/>
            </c:dLbl>
            <c:dLbl>
              <c:idx val="8"/>
              <c:layout>
                <c:manualLayout>
                  <c:x val="1.9716649787932819E-2"/>
                  <c:y val="-1.2639072025004604E-2"/>
                </c:manualLayout>
              </c:layout>
              <c:dLblPos val="bestFit"/>
              <c:showLegendKey val="0"/>
              <c:showVal val="0"/>
              <c:showCatName val="0"/>
              <c:showSerName val="0"/>
              <c:showPercent val="1"/>
              <c:showBubbleSize val="0"/>
            </c:dLbl>
            <c:dLbl>
              <c:idx val="9"/>
              <c:layout>
                <c:manualLayout>
                  <c:x val="3.6331781143716081E-2"/>
                  <c:y val="-2.24866643503852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Reliability'!$HJ$7:$HJ$16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Reliability'!$HK$7:$HK$16</c:f>
              <c:numCache>
                <c:formatCode>_-* #,##0_-;\-* #,##0_-;_-* "-"??_-;_-@_-</c:formatCode>
                <c:ptCount val="10"/>
                <c:pt idx="0">
                  <c:v>7784</c:v>
                </c:pt>
                <c:pt idx="1">
                  <c:v>4889</c:v>
                </c:pt>
                <c:pt idx="2">
                  <c:v>12739</c:v>
                </c:pt>
                <c:pt idx="3">
                  <c:v>2158</c:v>
                </c:pt>
                <c:pt idx="4">
                  <c:v>6135</c:v>
                </c:pt>
                <c:pt idx="5">
                  <c:v>30729</c:v>
                </c:pt>
                <c:pt idx="6">
                  <c:v>12778</c:v>
                </c:pt>
                <c:pt idx="7">
                  <c:v>35</c:v>
                </c:pt>
                <c:pt idx="8">
                  <c:v>4813</c:v>
                </c:pt>
                <c:pt idx="9">
                  <c:v>9304</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5574506813009358E-2"/>
                  <c:y val="-8.9947201171594448E-3"/>
                </c:manualLayout>
              </c:layout>
              <c:dLblPos val="bestFit"/>
              <c:showLegendKey val="0"/>
              <c:showVal val="0"/>
              <c:showCatName val="0"/>
              <c:showSerName val="0"/>
              <c:showPercent val="1"/>
              <c:showBubbleSize val="0"/>
            </c:dLbl>
            <c:dLbl>
              <c:idx val="1"/>
              <c:layout>
                <c:manualLayout>
                  <c:x val="2.1919650902085079E-2"/>
                  <c:y val="-4.4975352371742989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1.2388489368835291E-2"/>
                  <c:y val="-1.3157313881502191E-2"/>
                </c:manualLayout>
              </c:layout>
              <c:dLblPos val="bestFit"/>
              <c:showLegendKey val="0"/>
              <c:showVal val="0"/>
              <c:showCatName val="0"/>
              <c:showSerName val="0"/>
              <c:showPercent val="1"/>
              <c:showBubbleSize val="0"/>
            </c:dLbl>
            <c:dLbl>
              <c:idx val="4"/>
              <c:layout>
                <c:manualLayout>
                  <c:x val="3.7130004086609733E-3"/>
                  <c:y val="1.657855183359435E-2"/>
                </c:manualLayout>
              </c:layout>
              <c:showLegendKey val="0"/>
              <c:showVal val="0"/>
              <c:showCatName val="0"/>
              <c:showSerName val="0"/>
              <c:showPercent val="1"/>
              <c:showBubbleSize val="0"/>
            </c:dLbl>
            <c:dLbl>
              <c:idx val="5"/>
              <c:layout>
                <c:manualLayout>
                  <c:x val="4.2906927978761077E-2"/>
                  <c:y val="-1.7845793786765606E-2"/>
                </c:manualLayout>
              </c:layout>
              <c:dLblPos val="bestFit"/>
              <c:showLegendKey val="0"/>
              <c:showVal val="0"/>
              <c:showCatName val="0"/>
              <c:showSerName val="0"/>
              <c:showPercent val="1"/>
              <c:showBubbleSize val="0"/>
            </c:dLbl>
            <c:dLbl>
              <c:idx val="6"/>
              <c:layout>
                <c:manualLayout>
                  <c:x val="3.9018669332241372E-3"/>
                  <c:y val="7.8350378210585686E-2"/>
                </c:manualLayout>
              </c:layout>
              <c:showLegendKey val="0"/>
              <c:showVal val="0"/>
              <c:showCatName val="0"/>
              <c:showSerName val="0"/>
              <c:showPercent val="1"/>
              <c:showBubbleSize val="0"/>
            </c:dLbl>
            <c:dLbl>
              <c:idx val="7"/>
              <c:delete val="1"/>
            </c:dLbl>
            <c:dLbl>
              <c:idx val="8"/>
              <c:showLegendKey val="0"/>
              <c:showVal val="0"/>
              <c:showCatName val="0"/>
              <c:showSerName val="0"/>
              <c:showPercent val="1"/>
              <c:showBubbleSize val="0"/>
            </c:dLbl>
            <c:dLbl>
              <c:idx val="9"/>
              <c:layout>
                <c:manualLayout>
                  <c:x val="2.6185642597731196E-2"/>
                  <c:y val="-1.8037088812043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Reliability'!$HJ$24:$HJ$33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Reliability'!$HK$24:$HK$33</c:f>
              <c:numCache>
                <c:formatCode>_-* #,##0_-;\-* #,##0_-;_-* "-"??_-;_-@_-</c:formatCode>
                <c:ptCount val="10"/>
                <c:pt idx="0">
                  <c:v>10096.44</c:v>
                </c:pt>
                <c:pt idx="1">
                  <c:v>16453.79</c:v>
                </c:pt>
                <c:pt idx="2">
                  <c:v>12026.6</c:v>
                </c:pt>
                <c:pt idx="3">
                  <c:v>3840.2300000000009</c:v>
                </c:pt>
                <c:pt idx="4">
                  <c:v>1412.3700000000001</c:v>
                </c:pt>
                <c:pt idx="5">
                  <c:v>85012.7</c:v>
                </c:pt>
                <c:pt idx="6">
                  <c:v>27167.989999999998</c:v>
                </c:pt>
                <c:pt idx="7">
                  <c:v>777.65</c:v>
                </c:pt>
                <c:pt idx="8">
                  <c:v>2138.5500000000002</c:v>
                </c:pt>
                <c:pt idx="9">
                  <c:v>45408.110000000008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0"/>
                  <c:y val="7.4435114436953831E-2"/>
                </c:manualLayout>
              </c:layout>
              <c:dLblPos val="bestFit"/>
              <c:showLegendKey val="0"/>
              <c:showVal val="0"/>
              <c:showCatName val="0"/>
              <c:showSerName val="0"/>
              <c:showPercent val="1"/>
              <c:showBubbleSize val="0"/>
            </c:dLbl>
            <c:dLbl>
              <c:idx val="1"/>
              <c:layout>
                <c:manualLayout>
                  <c:x val="-4.9403195761435238E-2"/>
                  <c:y val="-4.4974058621384339E-3"/>
                </c:manualLayout>
              </c:layout>
              <c:dLblPos val="bestFit"/>
              <c:showLegendKey val="0"/>
              <c:showVal val="0"/>
              <c:showCatName val="0"/>
              <c:showSerName val="0"/>
              <c:showPercent val="1"/>
              <c:showBubbleSize val="0"/>
            </c:dLbl>
            <c:dLbl>
              <c:idx val="2"/>
              <c:delete val="1"/>
            </c:dLbl>
            <c:dLbl>
              <c:idx val="3"/>
              <c:layout>
                <c:manualLayout>
                  <c:x val="0"/>
                  <c:y val="-0.21302718904253279"/>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Reliability'!$HO$7:$HO$16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Reliability'!$HP$7:$HP$16</c:f>
              <c:numCache>
                <c:formatCode>_-* #,##0_-;\-* #,##0_-;_-* "-"??_-;_-@_-</c:formatCode>
                <c:ptCount val="10"/>
                <c:pt idx="0">
                  <c:v>5254</c:v>
                </c:pt>
                <c:pt idx="1">
                  <c:v>191</c:v>
                </c:pt>
                <c:pt idx="2">
                  <c:v>0</c:v>
                </c:pt>
                <c:pt idx="3">
                  <c:v>3094</c:v>
                </c:pt>
                <c:pt idx="4">
                  <c:v>44</c:v>
                </c:pt>
                <c:pt idx="5">
                  <c:v>599</c:v>
                </c:pt>
                <c:pt idx="6">
                  <c:v>0</c:v>
                </c:pt>
                <c:pt idx="7">
                  <c:v>0</c:v>
                </c:pt>
                <c:pt idx="8">
                  <c:v>0</c:v>
                </c:pt>
                <c:pt idx="9">
                  <c:v>11</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2.3261485260225111E-2"/>
                  <c:y val="-4.4973534668398089E-3"/>
                </c:manualLayout>
              </c:layout>
              <c:dLblPos val="bestFit"/>
              <c:showLegendKey val="0"/>
              <c:showVal val="0"/>
              <c:showCatName val="0"/>
              <c:showSerName val="0"/>
              <c:showPercent val="1"/>
              <c:showBubbleSize val="0"/>
            </c:dLbl>
            <c:dLbl>
              <c:idx val="2"/>
              <c:delete val="1"/>
            </c:dLbl>
            <c:dLbl>
              <c:idx val="3"/>
              <c:layout>
                <c:manualLayout>
                  <c:x val="3.8199476391432959E-2"/>
                  <c:y val="4.4720704036216499E-3"/>
                </c:manualLayout>
              </c:layout>
              <c:dLblPos val="bestFit"/>
              <c:showLegendKey val="0"/>
              <c:showVal val="0"/>
              <c:showCatName val="0"/>
              <c:showSerName val="0"/>
              <c:showPercent val="1"/>
              <c:showBubbleSize val="0"/>
            </c:dLbl>
            <c:dLbl>
              <c:idx val="4"/>
              <c:delete val="1"/>
            </c:dLbl>
            <c:dLbl>
              <c:idx val="5"/>
              <c:layout>
                <c:manualLayout>
                  <c:x val="-4.3676278145186537E-3"/>
                  <c:y val="-5.4060785388516656E-2"/>
                </c:manualLayout>
              </c:layout>
              <c:dLblPos val="bestFit"/>
              <c:showLegendKey val="0"/>
              <c:showVal val="0"/>
              <c:showCatName val="0"/>
              <c:showSerName val="0"/>
              <c:showPercent val="1"/>
              <c:showBubbleSize val="0"/>
            </c:dLbl>
            <c:dLbl>
              <c:idx val="6"/>
              <c:layout>
                <c:manualLayout>
                  <c:x val="-9.1846263751263868E-2"/>
                  <c:y val="-4.9979688533866931E-2"/>
                </c:manualLayout>
              </c:layout>
              <c:showLegendKey val="0"/>
              <c:showVal val="0"/>
              <c:showCatName val="0"/>
              <c:showSerName val="0"/>
              <c:showPercent val="1"/>
              <c:showBubbleSize val="0"/>
            </c:dLbl>
            <c:dLbl>
              <c:idx val="7"/>
              <c:delete val="1"/>
            </c:dLbl>
            <c:dLbl>
              <c:idx val="8"/>
              <c:delete val="1"/>
            </c:dLbl>
            <c:dLbl>
              <c:idx val="9"/>
              <c:layout>
                <c:manualLayout>
                  <c:x val="5.1903128328237022E-3"/>
                  <c:y val="-1.3475105593014963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Reliability'!$W$7:$W$16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Reliability'!$X$7:$X$16</c:f>
              <c:numCache>
                <c:formatCode>_-* #,##0_-;\-* #,##0_-;_-* "-"??_-;_-@_-</c:formatCode>
                <c:ptCount val="10"/>
                <c:pt idx="0">
                  <c:v>91</c:v>
                </c:pt>
                <c:pt idx="1">
                  <c:v>2345</c:v>
                </c:pt>
                <c:pt idx="2">
                  <c:v>0</c:v>
                </c:pt>
                <c:pt idx="3">
                  <c:v>103</c:v>
                </c:pt>
                <c:pt idx="4">
                  <c:v>41</c:v>
                </c:pt>
                <c:pt idx="5">
                  <c:v>4604</c:v>
                </c:pt>
                <c:pt idx="6">
                  <c:v>14622</c:v>
                </c:pt>
                <c:pt idx="7">
                  <c:v>47</c:v>
                </c:pt>
                <c:pt idx="8">
                  <c:v>0</c:v>
                </c:pt>
                <c:pt idx="9">
                  <c:v>3512</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633669822982E-2"/>
                  <c:y val="4.4018877245351638E-3"/>
                </c:manualLayout>
              </c:layout>
              <c:dLblPos val="bestFit"/>
              <c:showLegendKey val="0"/>
              <c:showVal val="0"/>
              <c:showCatName val="0"/>
              <c:showSerName val="0"/>
              <c:showPercent val="1"/>
              <c:showBubbleSize val="0"/>
            </c:dLbl>
            <c:dLbl>
              <c:idx val="2"/>
              <c:delete val="1"/>
            </c:dLbl>
            <c:dLbl>
              <c:idx val="3"/>
              <c:layout>
                <c:manualLayout>
                  <c:x val="-3.3229158515272451E-3"/>
                  <c:y val="5.8035266954660276E-2"/>
                </c:manualLayout>
              </c:layout>
              <c:dLblPos val="bestFit"/>
              <c:showLegendKey val="0"/>
              <c:showVal val="0"/>
              <c:showCatName val="0"/>
              <c:showSerName val="0"/>
              <c:showPercent val="1"/>
              <c:showBubbleSize val="0"/>
            </c:dLbl>
            <c:dLbl>
              <c:idx val="4"/>
              <c:layout>
                <c:manualLayout>
                  <c:x val="9.3317160967211835E-3"/>
                  <c:y val="-4.6572981154286795E-3"/>
                </c:manualLayout>
              </c:layout>
              <c:showLegendKey val="0"/>
              <c:showVal val="0"/>
              <c:showCatName val="0"/>
              <c:showSerName val="0"/>
              <c:showPercent val="1"/>
              <c:showBubbleSize val="0"/>
            </c:dLbl>
            <c:dLbl>
              <c:idx val="5"/>
              <c:layout>
                <c:manualLayout>
                  <c:x val="1.5528405978558573E-2"/>
                  <c:y val="0.11563959456666072"/>
                </c:manualLayout>
              </c:layout>
              <c:dLblPos val="bestFit"/>
              <c:showLegendKey val="0"/>
              <c:showVal val="0"/>
              <c:showCatName val="0"/>
              <c:showSerName val="0"/>
              <c:showPercent val="1"/>
              <c:showBubbleSize val="0"/>
            </c:dLbl>
            <c:dLbl>
              <c:idx val="6"/>
              <c:delete val="1"/>
            </c:dLbl>
            <c:dLbl>
              <c:idx val="7"/>
              <c:delete val="1"/>
            </c:dLbl>
            <c:dLbl>
              <c:idx val="8"/>
              <c:delete val="1"/>
            </c:dLbl>
            <c:dLbl>
              <c:idx val="9"/>
              <c:layout>
                <c:manualLayout>
                  <c:x val="-2.0704541304744764E-2"/>
                  <c:y val="-1.803708881204388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Reliability'!$HO$24:$HO$33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Reliability'!$HP$24:$HP$33</c:f>
              <c:numCache>
                <c:formatCode>_-* #,##0_-;\-* #,##0_-;_-* "-"??_-;_-@_-</c:formatCode>
                <c:ptCount val="10"/>
                <c:pt idx="0">
                  <c:v>339.8</c:v>
                </c:pt>
                <c:pt idx="1">
                  <c:v>786.5</c:v>
                </c:pt>
                <c:pt idx="2">
                  <c:v>0</c:v>
                </c:pt>
                <c:pt idx="3">
                  <c:v>2394.3000000000002</c:v>
                </c:pt>
                <c:pt idx="4">
                  <c:v>107.5</c:v>
                </c:pt>
                <c:pt idx="5">
                  <c:v>4316.8</c:v>
                </c:pt>
                <c:pt idx="6">
                  <c:v>0</c:v>
                </c:pt>
                <c:pt idx="7">
                  <c:v>0</c:v>
                </c:pt>
                <c:pt idx="8">
                  <c:v>0</c:v>
                </c:pt>
                <c:pt idx="9">
                  <c:v>98.5</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8.1491998335830405E-3"/>
                  <c:y val="-2.2899799417815319E-2"/>
                </c:manualLayout>
              </c:layout>
              <c:dLblPos val="bestFit"/>
              <c:showLegendKey val="0"/>
              <c:showVal val="0"/>
              <c:showCatName val="0"/>
              <c:showSerName val="0"/>
              <c:showPercent val="1"/>
              <c:showBubbleSize val="0"/>
            </c:dLbl>
            <c:dLbl>
              <c:idx val="1"/>
              <c:layout>
                <c:manualLayout>
                  <c:x val="1.6930228300201154E-2"/>
                  <c:y val="-1.8218453560990708E-2"/>
                </c:manualLayout>
              </c:layout>
              <c:dLblPos val="bestFit"/>
              <c:showLegendKey val="0"/>
              <c:showVal val="0"/>
              <c:showCatName val="0"/>
              <c:showSerName val="0"/>
              <c:showPercent val="1"/>
              <c:showBubbleSize val="0"/>
            </c:dLbl>
            <c:dLbl>
              <c:idx val="2"/>
              <c:layout>
                <c:manualLayout>
                  <c:x val="7.0796684411814956E-2"/>
                  <c:y val="-4.6349958978461501E-3"/>
                </c:manualLayout>
              </c:layout>
              <c:dLblPos val="bestFit"/>
              <c:showLegendKey val="0"/>
              <c:showVal val="0"/>
              <c:showCatName val="0"/>
              <c:showSerName val="0"/>
              <c:showPercent val="1"/>
              <c:showBubbleSize val="0"/>
            </c:dLbl>
            <c:dLbl>
              <c:idx val="3"/>
              <c:layout>
                <c:manualLayout>
                  <c:x val="-3.9655216100922569E-2"/>
                  <c:y val="0"/>
                </c:manualLayout>
              </c:layout>
              <c:dLblPos val="bestFit"/>
              <c:showLegendKey val="0"/>
              <c:showVal val="0"/>
              <c:showCatName val="0"/>
              <c:showSerName val="0"/>
              <c:showPercent val="1"/>
              <c:showBubbleSize val="0"/>
            </c:dLbl>
            <c:dLbl>
              <c:idx val="4"/>
              <c:layout>
                <c:manualLayout>
                  <c:x val="-5.8300904095279431E-2"/>
                  <c:y val="-2.7300490798620743E-2"/>
                </c:manualLayout>
              </c:layout>
              <c:showLegendKey val="0"/>
              <c:showVal val="0"/>
              <c:showCatName val="0"/>
              <c:showSerName val="0"/>
              <c:showPercent val="1"/>
              <c:showBubbleSize val="0"/>
            </c:dLbl>
            <c:dLbl>
              <c:idx val="5"/>
              <c:layout>
                <c:manualLayout>
                  <c:x val="0"/>
                  <c:y val="4.6487549014169217E-2"/>
                </c:manualLayout>
              </c:layout>
              <c:dLblPos val="bestFit"/>
              <c:showLegendKey val="0"/>
              <c:showVal val="0"/>
              <c:showCatName val="0"/>
              <c:showSerName val="0"/>
              <c:showPercent val="1"/>
              <c:showBubbleSize val="0"/>
            </c:dLbl>
            <c:dLbl>
              <c:idx val="6"/>
              <c:layout>
                <c:manualLayout>
                  <c:x val="1.2718309870667212E-3"/>
                  <c:y val="-7.8067929332005848E-2"/>
                </c:manualLayout>
              </c:layout>
              <c:showLegendKey val="0"/>
              <c:showVal val="0"/>
              <c:showCatName val="0"/>
              <c:showSerName val="0"/>
              <c:showPercent val="1"/>
              <c:showBubbleSize val="0"/>
            </c:dLbl>
            <c:dLbl>
              <c:idx val="7"/>
              <c:delete val="1"/>
            </c:dLbl>
            <c:dLbl>
              <c:idx val="8"/>
              <c:delete val="1"/>
            </c:dLbl>
            <c:dLbl>
              <c:idx val="9"/>
              <c:layout>
                <c:manualLayout>
                  <c:x val="4.6712815495413319E-2"/>
                  <c:y val="-2.2486664350385252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Reliability'!$HT$7:$HT$16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Reliability'!$HU$7:$HU$16</c:f>
              <c:numCache>
                <c:formatCode>_-* #,##0_-;\-* #,##0_-;_-* "-"??_-;_-@_-</c:formatCode>
                <c:ptCount val="10"/>
                <c:pt idx="0">
                  <c:v>19732</c:v>
                </c:pt>
                <c:pt idx="1">
                  <c:v>2546</c:v>
                </c:pt>
                <c:pt idx="2">
                  <c:v>12144</c:v>
                </c:pt>
                <c:pt idx="3">
                  <c:v>971</c:v>
                </c:pt>
                <c:pt idx="4">
                  <c:v>6032</c:v>
                </c:pt>
                <c:pt idx="5">
                  <c:v>6110</c:v>
                </c:pt>
                <c:pt idx="6">
                  <c:v>9835</c:v>
                </c:pt>
                <c:pt idx="7">
                  <c:v>0</c:v>
                </c:pt>
                <c:pt idx="8">
                  <c:v>16</c:v>
                </c:pt>
                <c:pt idx="9">
                  <c:v>6876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1.5100249773916873E-2"/>
                  <c:y val="-8.9947201171594448E-3"/>
                </c:manualLayout>
              </c:layout>
              <c:dLblPos val="bestFit"/>
              <c:showLegendKey val="0"/>
              <c:showVal val="0"/>
              <c:showCatName val="0"/>
              <c:showSerName val="0"/>
              <c:showPercent val="1"/>
              <c:showBubbleSize val="0"/>
            </c:dLbl>
            <c:dLbl>
              <c:idx val="1"/>
              <c:layout>
                <c:manualLayout>
                  <c:x val="0.13713661084591908"/>
                  <c:y val="-4.4973929348349475E-3"/>
                </c:manualLayout>
              </c:layout>
              <c:dLblPos val="bestFit"/>
              <c:showLegendKey val="0"/>
              <c:showVal val="0"/>
              <c:showCatName val="0"/>
              <c:showSerName val="0"/>
              <c:showPercent val="1"/>
              <c:showBubbleSize val="0"/>
            </c:dLbl>
            <c:dLbl>
              <c:idx val="2"/>
              <c:layout>
                <c:manualLayout>
                  <c:x val="1.3797153228895919E-2"/>
                  <c:y val="-8.7077775792420379E-3"/>
                </c:manualLayout>
              </c:layout>
              <c:dLblPos val="bestFit"/>
              <c:showLegendKey val="0"/>
              <c:showVal val="0"/>
              <c:showCatName val="0"/>
              <c:showSerName val="0"/>
              <c:showPercent val="1"/>
              <c:showBubbleSize val="0"/>
            </c:dLbl>
            <c:dLbl>
              <c:idx val="3"/>
              <c:layout>
                <c:manualLayout>
                  <c:x val="3.3337003447020258E-2"/>
                  <c:y val="1.798944023431889E-2"/>
                </c:manualLayout>
              </c:layout>
              <c:dLblPos val="bestFit"/>
              <c:showLegendKey val="0"/>
              <c:showVal val="0"/>
              <c:showCatName val="0"/>
              <c:showSerName val="0"/>
              <c:showPercent val="1"/>
              <c:showBubbleSize val="0"/>
            </c:dLbl>
            <c:dLbl>
              <c:idx val="4"/>
              <c:layout>
                <c:manualLayout>
                  <c:x val="-2.4988113367749927E-2"/>
                  <c:y val="-9.2834144410226232E-3"/>
                </c:manualLayout>
              </c:layout>
              <c:showLegendKey val="0"/>
              <c:showVal val="0"/>
              <c:showCatName val="0"/>
              <c:showSerName val="0"/>
              <c:showPercent val="1"/>
              <c:showBubbleSize val="0"/>
            </c:dLbl>
            <c:dLbl>
              <c:idx val="5"/>
              <c:layout>
                <c:manualLayout>
                  <c:x val="-1.9938614255793727E-2"/>
                  <c:y val="-2.6744866391285916E-2"/>
                </c:manualLayout>
              </c:layout>
              <c:dLblPos val="bestFit"/>
              <c:showLegendKey val="0"/>
              <c:showVal val="0"/>
              <c:showCatName val="0"/>
              <c:showSerName val="0"/>
              <c:showPercent val="1"/>
              <c:showBubbleSize val="0"/>
            </c:dLbl>
            <c:dLbl>
              <c:idx val="6"/>
              <c:layout>
                <c:manualLayout>
                  <c:x val="1.4376123972316621E-2"/>
                  <c:y val="-0.1631672990613931"/>
                </c:manualLayout>
              </c:layout>
              <c:showLegendKey val="0"/>
              <c:showVal val="0"/>
              <c:showCatName val="0"/>
              <c:showSerName val="0"/>
              <c:showPercent val="1"/>
              <c:showBubbleSize val="0"/>
            </c:dLbl>
            <c:dLbl>
              <c:idx val="7"/>
              <c:delete val="1"/>
            </c:dLbl>
            <c:dLbl>
              <c:idx val="8"/>
              <c:delete val="1"/>
            </c:dLbl>
            <c:dLbl>
              <c:idx val="9"/>
              <c:layout>
                <c:manualLayout>
                  <c:x val="6.2845542234554908E-2"/>
                  <c:y val="-2.248662511430403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Reliability'!$HT$24:$HT$33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Reliability'!$HU$24:$HU$33</c:f>
              <c:numCache>
                <c:formatCode>_-* #,##0_-;\-* #,##0_-;_-* "-"??_-;_-@_-</c:formatCode>
                <c:ptCount val="10"/>
                <c:pt idx="0">
                  <c:v>16105</c:v>
                </c:pt>
                <c:pt idx="1">
                  <c:v>7099</c:v>
                </c:pt>
                <c:pt idx="2">
                  <c:v>31940</c:v>
                </c:pt>
                <c:pt idx="3">
                  <c:v>1560</c:v>
                </c:pt>
                <c:pt idx="4">
                  <c:v>4101</c:v>
                </c:pt>
                <c:pt idx="5">
                  <c:v>5027</c:v>
                </c:pt>
                <c:pt idx="6">
                  <c:v>22253</c:v>
                </c:pt>
                <c:pt idx="7">
                  <c:v>0</c:v>
                </c:pt>
                <c:pt idx="8">
                  <c:v>13</c:v>
                </c:pt>
                <c:pt idx="9">
                  <c:v>12676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delete val="1"/>
            </c:dLbl>
            <c:dLbl>
              <c:idx val="5"/>
              <c:layout>
                <c:manualLayout>
                  <c:x val="-1.9938415937335811E-2"/>
                  <c:y val="-4.4973534668398089E-3"/>
                </c:manualLayout>
              </c:layout>
              <c:dLblPos val="bestFit"/>
              <c:showLegendKey val="0"/>
              <c:showVal val="0"/>
              <c:showCatName val="0"/>
              <c:showSerName val="0"/>
              <c:showPercent val="1"/>
              <c:showBubbleSize val="0"/>
            </c:dLbl>
            <c:dLbl>
              <c:idx val="6"/>
              <c:layout>
                <c:manualLayout>
                  <c:x val="-1.6699525025072888E-2"/>
                  <c:y val="-1.1993388369000258E-2"/>
                </c:manualLayout>
              </c:layout>
              <c:showLegendKey val="0"/>
              <c:showVal val="0"/>
              <c:showCatName val="0"/>
              <c:showSerName val="0"/>
              <c:showPercent val="1"/>
              <c:showBubbleSize val="0"/>
            </c:dLbl>
            <c:dLbl>
              <c:idx val="7"/>
              <c:layout>
                <c:manualLayout>
                  <c:x val="-3.3230693228893013E-3"/>
                  <c:y val="-1.7989413867359236E-2"/>
                </c:manualLayout>
              </c:layout>
              <c:dLblPos val="bestFit"/>
              <c:showLegendKey val="0"/>
              <c:showVal val="0"/>
              <c:showCatName val="0"/>
              <c:showSerName val="0"/>
              <c:showPercent val="1"/>
              <c:showBubbleSize val="0"/>
            </c:dLbl>
            <c:dLbl>
              <c:idx val="8"/>
              <c:layout>
                <c:manualLayout>
                  <c:x val="-1.6615346614446507E-2"/>
                  <c:y val="-2.6984120801038833E-2"/>
                </c:manualLayout>
              </c:layout>
              <c:dLblPos val="bestFi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Reliability'!$HY$7:$HY$16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Reliability'!$HZ$7:$HZ$16</c:f>
              <c:numCache>
                <c:formatCode>_-* #,##0_-;\-* #,##0_-;_-* "-"??_-;_-@_-</c:formatCode>
                <c:ptCount val="10"/>
                <c:pt idx="0">
                  <c:v>3946</c:v>
                </c:pt>
                <c:pt idx="1">
                  <c:v>273</c:v>
                </c:pt>
                <c:pt idx="2">
                  <c:v>650</c:v>
                </c:pt>
                <c:pt idx="3">
                  <c:v>2463</c:v>
                </c:pt>
                <c:pt idx="4">
                  <c:v>10</c:v>
                </c:pt>
                <c:pt idx="5">
                  <c:v>7741</c:v>
                </c:pt>
                <c:pt idx="6">
                  <c:v>2802</c:v>
                </c:pt>
                <c:pt idx="7">
                  <c:v>1002</c:v>
                </c:pt>
                <c:pt idx="8">
                  <c:v>9258</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5.1137771604455222E-3"/>
                  <c:y val="-8.9947201171594448E-3"/>
                </c:manualLayout>
              </c:layout>
              <c:dLblPos val="bestFit"/>
              <c:showLegendKey val="0"/>
              <c:showVal val="0"/>
              <c:showCatName val="0"/>
              <c:showSerName val="0"/>
              <c:showPercent val="1"/>
              <c:showBubbleSize val="0"/>
            </c:dLbl>
            <c:dLbl>
              <c:idx val="1"/>
              <c:layout>
                <c:manualLayout>
                  <c:x val="7.7328201215535906E-3"/>
                  <c:y val="-1.3396257484505453E-2"/>
                </c:manualLayout>
              </c:layout>
              <c:dLblPos val="bestFit"/>
              <c:showLegendKey val="0"/>
              <c:showVal val="0"/>
              <c:showCatName val="0"/>
              <c:showSerName val="0"/>
              <c:showPercent val="1"/>
              <c:showBubbleSize val="0"/>
            </c:dLbl>
            <c:dLbl>
              <c:idx val="2"/>
              <c:delete val="1"/>
            </c:dLbl>
            <c:dLbl>
              <c:idx val="3"/>
              <c:layout>
                <c:manualLayout>
                  <c:x val="2.7733080966168455E-2"/>
                  <c:y val="1.798944023431889E-2"/>
                </c:manualLayout>
              </c:layout>
              <c:dLblPos val="bestFit"/>
              <c:showLegendKey val="0"/>
              <c:showVal val="0"/>
              <c:showCatName val="0"/>
              <c:showSerName val="0"/>
              <c:showPercent val="1"/>
              <c:showBubbleSize val="0"/>
            </c:dLbl>
            <c:dLbl>
              <c:idx val="4"/>
              <c:delete val="1"/>
            </c:dLbl>
            <c:dLbl>
              <c:idx val="5"/>
              <c:layout>
                <c:manualLayout>
                  <c:x val="2.1470772360904611E-2"/>
                  <c:y val="-4.4971848799851451E-3"/>
                </c:manualLayout>
              </c:layout>
              <c:dLblPos val="bestFit"/>
              <c:showLegendKey val="0"/>
              <c:showVal val="0"/>
              <c:showCatName val="0"/>
              <c:showSerName val="0"/>
              <c:showPercent val="1"/>
              <c:showBubbleSize val="0"/>
            </c:dLbl>
            <c:dLbl>
              <c:idx val="6"/>
              <c:layout>
                <c:manualLayout>
                  <c:x val="2.5623907713175271E-3"/>
                  <c:y val="4.6708919743678683E-2"/>
                </c:manualLayout>
              </c:layout>
              <c:showLegendKey val="0"/>
              <c:showVal val="0"/>
              <c:showCatName val="0"/>
              <c:showSerName val="0"/>
              <c:showPercent val="1"/>
              <c:showBubbleSize val="0"/>
            </c:dLbl>
            <c:dLbl>
              <c:idx val="7"/>
              <c:layout>
                <c:manualLayout>
                  <c:x val="5.176135326186191E-3"/>
                  <c:y val="-4.4686658047879815E-2"/>
                </c:manualLayout>
              </c:layout>
              <c:dLblPos val="bestFit"/>
              <c:showLegendKey val="0"/>
              <c:showVal val="0"/>
              <c:showCatName val="0"/>
              <c:showSerName val="0"/>
              <c:showPercent val="1"/>
              <c:showBubbleSize val="0"/>
            </c:dLbl>
            <c:dLbl>
              <c:idx val="8"/>
              <c:layout>
                <c:manualLayout>
                  <c:x val="1.2172680765318101E-2"/>
                  <c:y val="-1.9093415737344223E-2"/>
                </c:manualLayout>
              </c:layout>
              <c:showLegendKey val="0"/>
              <c:showVal val="0"/>
              <c:showCatName val="0"/>
              <c:showSerName val="0"/>
              <c:showPercent val="1"/>
              <c:showBubbleSize val="0"/>
            </c:dLbl>
            <c:dLbl>
              <c:idx val="9"/>
              <c:delete val="1"/>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Reliability'!$HY$24:$HY$33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Reliability'!$HZ$24:$HZ$33</c:f>
              <c:numCache>
                <c:formatCode>_-* #,##0_-;\-* #,##0_-;_-* "-"??_-;_-@_-</c:formatCode>
                <c:ptCount val="10"/>
                <c:pt idx="0">
                  <c:v>3449.98</c:v>
                </c:pt>
                <c:pt idx="1">
                  <c:v>874.25</c:v>
                </c:pt>
                <c:pt idx="2">
                  <c:v>75.83</c:v>
                </c:pt>
                <c:pt idx="3">
                  <c:v>2007.9699999999998</c:v>
                </c:pt>
                <c:pt idx="4">
                  <c:v>13</c:v>
                </c:pt>
                <c:pt idx="5">
                  <c:v>22717.68</c:v>
                </c:pt>
                <c:pt idx="6">
                  <c:v>6963</c:v>
                </c:pt>
                <c:pt idx="7">
                  <c:v>866.14</c:v>
                </c:pt>
                <c:pt idx="8">
                  <c:v>10094.25</c:v>
                </c:pt>
                <c:pt idx="9">
                  <c:v>0</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0.25682567006121299"/>
                  <c:y val="-8.9483451414432234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0.13162510738225969"/>
                  <c:y val="-4.0394987346084675E-2"/>
                </c:manualLayout>
              </c:layout>
              <c:dLblPos val="bestFit"/>
              <c:showLegendKey val="0"/>
              <c:showVal val="0"/>
              <c:showCatName val="0"/>
              <c:showSerName val="0"/>
              <c:showPercent val="1"/>
              <c:showBubbleSize val="0"/>
            </c:dLbl>
            <c:dLbl>
              <c:idx val="4"/>
              <c:delete val="1"/>
            </c:dLbl>
            <c:dLbl>
              <c:idx val="5"/>
              <c:layout>
                <c:manualLayout>
                  <c:x val="0.1721030085014871"/>
                  <c:y val="-9.1887110323552194E-6"/>
                </c:manualLayout>
              </c:layout>
              <c:dLblPos val="bestFit"/>
              <c:showLegendKey val="0"/>
              <c:showVal val="0"/>
              <c:showCatName val="0"/>
              <c:showSerName val="0"/>
              <c:showPercent val="1"/>
              <c:showBubbleSize val="0"/>
            </c:dLbl>
            <c:dLbl>
              <c:idx val="6"/>
              <c:showLegendKey val="0"/>
              <c:showVal val="0"/>
              <c:showCatName val="0"/>
              <c:showSerName val="0"/>
              <c:showPercent val="1"/>
              <c:showBubbleSize val="0"/>
            </c:dLbl>
            <c:dLbl>
              <c:idx val="7"/>
              <c:delete val="1"/>
            </c:dLbl>
            <c:dLbl>
              <c:idx val="8"/>
              <c:delete val="1"/>
            </c:dLbl>
            <c:dLbl>
              <c:idx val="9"/>
              <c:layout>
                <c:manualLayout>
                  <c:x val="0"/>
                  <c:y val="-0.21099683731634505"/>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Reliability'!$ID$7:$ID$16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Reliability'!$IE$7:$IE$16</c:f>
              <c:numCache>
                <c:formatCode>_-* #,##0_-;\-* #,##0_-;_-* "-"??_-;_-@_-</c:formatCode>
                <c:ptCount val="10"/>
                <c:pt idx="0">
                  <c:v>2200</c:v>
                </c:pt>
                <c:pt idx="1">
                  <c:v>101</c:v>
                </c:pt>
                <c:pt idx="2">
                  <c:v>2200</c:v>
                </c:pt>
                <c:pt idx="3">
                  <c:v>200</c:v>
                </c:pt>
                <c:pt idx="4">
                  <c:v>0</c:v>
                </c:pt>
                <c:pt idx="5">
                  <c:v>678</c:v>
                </c:pt>
                <c:pt idx="6">
                  <c:v>250</c:v>
                </c:pt>
                <c:pt idx="7">
                  <c:v>0</c:v>
                </c:pt>
                <c:pt idx="8">
                  <c:v>0</c:v>
                </c:pt>
                <c:pt idx="9">
                  <c:v>5116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2.6796778382453063E-2"/>
                  <c:y val="-8.9947201171594448E-3"/>
                </c:manualLayout>
              </c:layout>
              <c:dLblPos val="bestFit"/>
              <c:showLegendKey val="0"/>
              <c:showVal val="0"/>
              <c:showCatName val="0"/>
              <c:showSerName val="0"/>
              <c:showPercent val="1"/>
              <c:showBubbleSize val="0"/>
            </c:dLbl>
            <c:dLbl>
              <c:idx val="1"/>
              <c:layout>
                <c:manualLayout>
                  <c:x val="2.7156779421631319E-2"/>
                  <c:y val="-4.4975352371742789E-3"/>
                </c:manualLayout>
              </c:layout>
              <c:dLblPos val="bestFit"/>
              <c:showLegendKey val="0"/>
              <c:showVal val="0"/>
              <c:showCatName val="0"/>
              <c:showSerName val="0"/>
              <c:showPercent val="1"/>
              <c:showBubbleSize val="0"/>
            </c:dLbl>
            <c:dLbl>
              <c:idx val="2"/>
              <c:layout>
                <c:manualLayout>
                  <c:x val="3.3230693228893013E-3"/>
                  <c:y val="1.7989413867359236E-2"/>
                </c:manualLayout>
              </c:layout>
              <c:dLblPos val="bestFit"/>
              <c:showLegendKey val="0"/>
              <c:showVal val="0"/>
              <c:showCatName val="0"/>
              <c:showSerName val="0"/>
              <c:showPercent val="1"/>
              <c:showBubbleSize val="0"/>
            </c:dLbl>
            <c:dLbl>
              <c:idx val="3"/>
              <c:layout>
                <c:manualLayout>
                  <c:x val="4.9048389005658985E-2"/>
                  <c:y val="6.6934339559180586E-2"/>
                </c:manualLayout>
              </c:layout>
              <c:dLblPos val="bestFit"/>
              <c:showLegendKey val="0"/>
              <c:showVal val="0"/>
              <c:showCatName val="0"/>
              <c:showSerName val="0"/>
              <c:showPercent val="1"/>
              <c:showBubbleSize val="0"/>
            </c:dLbl>
            <c:dLbl>
              <c:idx val="4"/>
              <c:delete val="1"/>
            </c:dLbl>
            <c:dLbl>
              <c:idx val="5"/>
              <c:layout>
                <c:manualLayout>
                  <c:x val="-1.9938614255793727E-2"/>
                  <c:y val="5.3346787049396861E-2"/>
                </c:manualLayout>
              </c:layout>
              <c:dLblPos val="bestFit"/>
              <c:showLegendKey val="0"/>
              <c:showVal val="0"/>
              <c:showCatName val="0"/>
              <c:showSerName val="0"/>
              <c:showPercent val="1"/>
              <c:showBubbleSize val="0"/>
            </c:dLbl>
            <c:dLbl>
              <c:idx val="6"/>
              <c:layout>
                <c:manualLayout>
                  <c:x val="3.2589784795255075E-3"/>
                  <c:y val="5.8740886333617126E-2"/>
                </c:manualLayout>
              </c:layout>
              <c:showLegendKey val="0"/>
              <c:showVal val="0"/>
              <c:showCatName val="0"/>
              <c:showSerName val="0"/>
              <c:showPercent val="1"/>
              <c:showBubbleSize val="0"/>
            </c:dLbl>
            <c:dLbl>
              <c:idx val="7"/>
              <c:delete val="1"/>
            </c:dLbl>
            <c:dLbl>
              <c:idx val="8"/>
              <c:delete val="1"/>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Reliability'!$ID$24:$ID$33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Reliability'!$IE$24:$IE$33</c:f>
              <c:numCache>
                <c:formatCode>_-* #,##0_-;\-* #,##0_-;_-* "-"??_-;_-@_-</c:formatCode>
                <c:ptCount val="10"/>
                <c:pt idx="0">
                  <c:v>550</c:v>
                </c:pt>
                <c:pt idx="1">
                  <c:v>252</c:v>
                </c:pt>
                <c:pt idx="2">
                  <c:v>19800</c:v>
                </c:pt>
                <c:pt idx="3">
                  <c:v>800</c:v>
                </c:pt>
                <c:pt idx="4">
                  <c:v>0</c:v>
                </c:pt>
                <c:pt idx="5">
                  <c:v>770</c:v>
                </c:pt>
                <c:pt idx="6">
                  <c:v>750</c:v>
                </c:pt>
                <c:pt idx="7">
                  <c:v>0</c:v>
                </c:pt>
                <c:pt idx="8">
                  <c:v>0</c:v>
                </c:pt>
                <c:pt idx="9">
                  <c:v>10176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485260225111E-2"/>
                  <c:y val="-4.4973534668398089E-3"/>
                </c:manualLayout>
              </c:layout>
              <c:dLblPos val="bestFit"/>
              <c:showLegendKey val="0"/>
              <c:showVal val="0"/>
              <c:showCatName val="0"/>
              <c:showSerName val="0"/>
              <c:showPercent val="1"/>
              <c:showBubbleSize val="0"/>
            </c:dLbl>
            <c:dLbl>
              <c:idx val="2"/>
              <c:layout>
                <c:manualLayout>
                  <c:x val="-5.1903128328237022E-3"/>
                  <c:y val="-7.8025586319281554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delete val="1"/>
            </c:dLbl>
            <c:dLbl>
              <c:idx val="5"/>
              <c:layout>
                <c:manualLayout>
                  <c:x val="-0.34173837063410911"/>
                  <c:y val="-9.132401759984584E-3"/>
                </c:manualLayout>
              </c:layout>
              <c:dLblPos val="bestFit"/>
              <c:showLegendKey val="0"/>
              <c:showVal val="0"/>
              <c:showCatName val="0"/>
              <c:showSerName val="0"/>
              <c:showPercent val="1"/>
              <c:showBubbleSize val="0"/>
            </c:dLbl>
            <c:dLbl>
              <c:idx val="6"/>
              <c:layout>
                <c:manualLayout>
                  <c:x val="0"/>
                  <c:y val="-0.22662757698472713"/>
                </c:manualLayout>
              </c:layout>
              <c:showLegendKey val="0"/>
              <c:showVal val="0"/>
              <c:showCatName val="0"/>
              <c:showSerName val="0"/>
              <c:showPercent val="1"/>
              <c:showBubbleSize val="0"/>
            </c:dLbl>
            <c:dLbl>
              <c:idx val="7"/>
              <c:layout>
                <c:manualLayout>
                  <c:x val="-3.3230693228893013E-3"/>
                  <c:y val="-1.7989413867359236E-2"/>
                </c:manualLayout>
              </c:layout>
              <c:dLblPos val="bestFit"/>
              <c:showLegendKey val="0"/>
              <c:showVal val="0"/>
              <c:showCatName val="0"/>
              <c:showSerName val="0"/>
              <c:showPercent val="1"/>
              <c:showBubbleSize val="0"/>
            </c:dLbl>
            <c:dLbl>
              <c:idx val="8"/>
              <c:layout>
                <c:manualLayout>
                  <c:x val="-1.6615540041833105E-2"/>
                  <c:y val="-8.4440866211390846E-3"/>
                </c:manualLayout>
              </c:layout>
              <c:dLblPos val="bestFi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Reliability'!$II$7:$II$16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Reliability'!$IJ$7:$IJ$16</c:f>
              <c:numCache>
                <c:formatCode>_-* #,##0_-;\-* #,##0_-;_-* "-"??_-;_-@_-</c:formatCode>
                <c:ptCount val="10"/>
                <c:pt idx="0">
                  <c:v>3333</c:v>
                </c:pt>
                <c:pt idx="1">
                  <c:v>2174</c:v>
                </c:pt>
                <c:pt idx="2">
                  <c:v>7941</c:v>
                </c:pt>
                <c:pt idx="3">
                  <c:v>1843</c:v>
                </c:pt>
                <c:pt idx="4">
                  <c:v>177</c:v>
                </c:pt>
                <c:pt idx="5">
                  <c:v>15860</c:v>
                </c:pt>
                <c:pt idx="6">
                  <c:v>7670</c:v>
                </c:pt>
                <c:pt idx="7">
                  <c:v>3513</c:v>
                </c:pt>
                <c:pt idx="8">
                  <c:v>3443</c:v>
                </c:pt>
                <c:pt idx="9">
                  <c:v>596</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150">
                <a:latin typeface="Arial" pitchFamily="34" charset="0"/>
                <a:cs typeface="Arial" pitchFamily="34" charset="0"/>
              </a:defRPr>
            </a:pPr>
            <a:r>
              <a:rPr lang="en-CA" sz="1150"/>
              <a:t>Outage Duration by Type</a:t>
            </a:r>
          </a:p>
        </c:rich>
      </c:tx>
      <c:overlay val="0"/>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dPt>
          <c:dLbls>
            <c:dLbl>
              <c:idx val="0"/>
              <c:layout>
                <c:manualLayout>
                  <c:x val="4.6522970520450221E-2"/>
                  <c:y val="-8.9947069336796179E-3"/>
                </c:manualLayout>
              </c:layout>
              <c:dLblPos val="bestFit"/>
              <c:showLegendKey val="0"/>
              <c:showVal val="0"/>
              <c:showCatName val="0"/>
              <c:showSerName val="0"/>
              <c:showPercent val="1"/>
              <c:showBubbleSize val="0"/>
            </c:dLbl>
            <c:dLbl>
              <c:idx val="1"/>
              <c:layout>
                <c:manualLayout>
                  <c:x val="2.3261633669822982E-2"/>
                  <c:y val="8.8514240267953178E-3"/>
                </c:manualLayout>
              </c:layout>
              <c:dLblPos val="bestFit"/>
              <c:showLegendKey val="0"/>
              <c:showVal val="0"/>
              <c:showCatName val="0"/>
              <c:showSerName val="0"/>
              <c:showPercent val="1"/>
              <c:showBubbleSize val="0"/>
            </c:dLbl>
            <c:dLbl>
              <c:idx val="2"/>
              <c:layout>
                <c:manualLayout>
                  <c:x val="3.0017509194772674E-3"/>
                  <c:y val="-2.2056386486022501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layout>
                <c:manualLayout>
                  <c:x val="-1.1132766648407543E-3"/>
                  <c:y val="2.2045525413158715E-2"/>
                </c:manualLayout>
              </c:layout>
              <c:showLegendKey val="0"/>
              <c:showVal val="0"/>
              <c:showCatName val="0"/>
              <c:showSerName val="0"/>
              <c:showPercent val="1"/>
              <c:showBubbleSize val="0"/>
            </c:dLbl>
            <c:dLbl>
              <c:idx val="5"/>
              <c:layout>
                <c:manualLayout>
                  <c:x val="-9.586039596212537E-3"/>
                  <c:y val="-4.7648577724990631E-5"/>
                </c:manualLayout>
              </c:layout>
              <c:dLblPos val="bestFit"/>
              <c:showLegendKey val="0"/>
              <c:showVal val="0"/>
              <c:showCatName val="0"/>
              <c:showSerName val="0"/>
              <c:showPercent val="1"/>
              <c:showBubbleSize val="0"/>
            </c:dLbl>
            <c:dLbl>
              <c:idx val="6"/>
              <c:layout>
                <c:manualLayout>
                  <c:x val="-7.5883366591021732E-3"/>
                  <c:y val="1.0458162096257134E-2"/>
                </c:manualLayout>
              </c:layout>
              <c:showLegendKey val="0"/>
              <c:showVal val="0"/>
              <c:showCatName val="0"/>
              <c:showSerName val="0"/>
              <c:showPercent val="1"/>
              <c:showBubbleSize val="0"/>
            </c:dLbl>
            <c:dLbl>
              <c:idx val="7"/>
              <c:layout>
                <c:manualLayout>
                  <c:x val="-2.4027457156272008E-2"/>
                  <c:y val="8.7077775792420379E-3"/>
                </c:manualLayout>
              </c:layout>
              <c:dLblPos val="bestFit"/>
              <c:showLegendKey val="0"/>
              <c:showVal val="0"/>
              <c:showCatName val="0"/>
              <c:showSerName val="0"/>
              <c:showPercent val="1"/>
              <c:showBubbleSize val="0"/>
            </c:dLbl>
            <c:dLbl>
              <c:idx val="8"/>
              <c:layout>
                <c:manualLayout>
                  <c:x val="-2.2685330098860109E-3"/>
                  <c:y val="-2.6566884939195509E-2"/>
                </c:manualLayout>
              </c:layou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Reliability'!$II$24:$II$33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Reliability'!$IJ$24:$IJ$33</c:f>
              <c:numCache>
                <c:formatCode>_-* #,##0_-;\-* #,##0_-;_-* "-"??_-;_-@_-</c:formatCode>
                <c:ptCount val="10"/>
                <c:pt idx="0">
                  <c:v>327</c:v>
                </c:pt>
                <c:pt idx="1">
                  <c:v>6222</c:v>
                </c:pt>
                <c:pt idx="2">
                  <c:v>804</c:v>
                </c:pt>
                <c:pt idx="3">
                  <c:v>2515</c:v>
                </c:pt>
                <c:pt idx="4">
                  <c:v>722</c:v>
                </c:pt>
                <c:pt idx="5">
                  <c:v>16344</c:v>
                </c:pt>
                <c:pt idx="6">
                  <c:v>2949</c:v>
                </c:pt>
                <c:pt idx="7">
                  <c:v>230</c:v>
                </c:pt>
                <c:pt idx="8">
                  <c:v>298</c:v>
                </c:pt>
                <c:pt idx="9">
                  <c:v>1077</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50">
                <a:latin typeface="Arial" pitchFamily="34" charset="0"/>
                <a:cs typeface="Arial" pitchFamily="34" charset="0"/>
              </a:defRPr>
            </a:pPr>
            <a:r>
              <a:rPr lang="en-US"/>
              <a:t>Outage Frequency by Type</a:t>
            </a:r>
          </a:p>
        </c:rich>
      </c:tx>
      <c:overlay val="0"/>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dPt>
          <c:dLbls>
            <c:dLbl>
              <c:idx val="0"/>
              <c:delete val="1"/>
            </c:dLbl>
            <c:dLbl>
              <c:idx val="1"/>
              <c:layout>
                <c:manualLayout>
                  <c:x val="3.3642218249793819E-2"/>
                  <c:y val="-1.3583822623451473E-2"/>
                </c:manualLayout>
              </c:layout>
              <c:dLblPos val="bestFit"/>
              <c:showLegendKey val="0"/>
              <c:showVal val="0"/>
              <c:showCatName val="0"/>
              <c:showSerName val="0"/>
              <c:showPercent val="1"/>
              <c:showBubbleSize val="0"/>
            </c:dLbl>
            <c:dLbl>
              <c:idx val="2"/>
              <c:layout>
                <c:manualLayout>
                  <c:x val="0.12789053425892549"/>
                  <c:y val="-4.6349958978461503E-2"/>
                </c:manualLayout>
              </c:layout>
              <c:dLblPos val="bestFit"/>
              <c:showLegendKey val="0"/>
              <c:showVal val="0"/>
              <c:showCatName val="0"/>
              <c:showSerName val="0"/>
              <c:showPercent val="1"/>
              <c:showBubbleSize val="0"/>
            </c:dLbl>
            <c:dLbl>
              <c:idx val="3"/>
              <c:layout>
                <c:manualLayout>
                  <c:x val="-3.3230693228893013E-3"/>
                  <c:y val="1.7989413867359236E-2"/>
                </c:manualLayout>
              </c:layout>
              <c:dLblPos val="bestFit"/>
              <c:showLegendKey val="0"/>
              <c:showVal val="0"/>
              <c:showCatName val="0"/>
              <c:showSerName val="0"/>
              <c:showPercent val="1"/>
              <c:showBubbleSize val="0"/>
            </c:dLbl>
            <c:dLbl>
              <c:idx val="4"/>
              <c:delete val="1"/>
            </c:dLbl>
            <c:dLbl>
              <c:idx val="5"/>
              <c:layout>
                <c:manualLayout>
                  <c:x val="-9.5579406473423559E-3"/>
                  <c:y val="-9.132401759984584E-3"/>
                </c:manualLayout>
              </c:layout>
              <c:dLblPos val="bestFit"/>
              <c:showLegendKey val="0"/>
              <c:showVal val="0"/>
              <c:showCatName val="0"/>
              <c:showSerName val="0"/>
              <c:showPercent val="1"/>
              <c:showBubbleSize val="0"/>
            </c:dLbl>
            <c:dLbl>
              <c:idx val="6"/>
              <c:delete val="1"/>
            </c:dLbl>
            <c:dLbl>
              <c:idx val="7"/>
              <c:delete val="1"/>
            </c:dLbl>
            <c:dLbl>
              <c:idx val="8"/>
              <c:layout>
                <c:manualLayout>
                  <c:x val="1.4525928269059279E-2"/>
                  <c:y val="-8.4440866211390846E-3"/>
                </c:manualLayout>
              </c:layout>
              <c:dLblPos val="bestFit"/>
              <c:showLegendKey val="0"/>
              <c:showVal val="0"/>
              <c:showCatName val="0"/>
              <c:showSerName val="0"/>
              <c:showPercent val="1"/>
              <c:showBubbleSize val="0"/>
            </c:dLbl>
            <c:dLbl>
              <c:idx val="9"/>
              <c:layout>
                <c:manualLayout>
                  <c:x val="0"/>
                  <c:y val="-2.2486767334199045E-2"/>
                </c:manualLayout>
              </c:layout>
              <c:dLblPos val="bestFit"/>
              <c:showLegendKey val="0"/>
              <c:showVal val="0"/>
              <c:showCatName val="0"/>
              <c:showSerName val="0"/>
              <c:showPercent val="1"/>
              <c:showBubbleSize val="0"/>
            </c:dLbl>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dLbls>
          <c:cat>
            <c:strRef>
              <c:f>'System Reliability'!$IN$7:$IN$16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Reliability'!$IO$7:$IO$16</c:f>
              <c:numCache>
                <c:formatCode>_-* #,##0_-;\-* #,##0_-;_-* "-"??_-;_-@_-</c:formatCode>
                <c:ptCount val="10"/>
                <c:pt idx="0">
                  <c:v>1</c:v>
                </c:pt>
                <c:pt idx="1">
                  <c:v>430</c:v>
                </c:pt>
                <c:pt idx="2">
                  <c:v>7832</c:v>
                </c:pt>
                <c:pt idx="3">
                  <c:v>57</c:v>
                </c:pt>
                <c:pt idx="4">
                  <c:v>43</c:v>
                </c:pt>
                <c:pt idx="5">
                  <c:v>439</c:v>
                </c:pt>
                <c:pt idx="6">
                  <c:v>2</c:v>
                </c:pt>
                <c:pt idx="7">
                  <c:v>0</c:v>
                </c:pt>
                <c:pt idx="8">
                  <c:v>972</c:v>
                </c:pt>
                <c:pt idx="9">
                  <c:v>78</c:v>
                </c:pt>
              </c:numCache>
            </c:numRef>
          </c:val>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6" Type="http://schemas.openxmlformats.org/officeDocument/2006/relationships/chart" Target="../charts/chart26.xml"/><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38" Type="http://schemas.openxmlformats.org/officeDocument/2006/relationships/chart" Target="../charts/chart138.xml"/><Relationship Id="rId16" Type="http://schemas.openxmlformats.org/officeDocument/2006/relationships/chart" Target="../charts/chart16.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28" Type="http://schemas.openxmlformats.org/officeDocument/2006/relationships/chart" Target="../charts/chart128.xml"/><Relationship Id="rId144" Type="http://schemas.openxmlformats.org/officeDocument/2006/relationships/chart" Target="../charts/chart144.xml"/><Relationship Id="rId5" Type="http://schemas.openxmlformats.org/officeDocument/2006/relationships/chart" Target="../charts/chart5.xml"/><Relationship Id="rId90" Type="http://schemas.openxmlformats.org/officeDocument/2006/relationships/chart" Target="../charts/chart90.xml"/><Relationship Id="rId95" Type="http://schemas.openxmlformats.org/officeDocument/2006/relationships/chart" Target="../charts/chart95.xml"/><Relationship Id="rId22" Type="http://schemas.openxmlformats.org/officeDocument/2006/relationships/chart" Target="../charts/chart22.xml"/><Relationship Id="rId27" Type="http://schemas.openxmlformats.org/officeDocument/2006/relationships/chart" Target="../charts/chart27.xml"/><Relationship Id="rId43" Type="http://schemas.openxmlformats.org/officeDocument/2006/relationships/chart" Target="../charts/chart43.xml"/><Relationship Id="rId48" Type="http://schemas.openxmlformats.org/officeDocument/2006/relationships/chart" Target="../charts/chart48.xml"/><Relationship Id="rId64" Type="http://schemas.openxmlformats.org/officeDocument/2006/relationships/chart" Target="../charts/chart64.xml"/><Relationship Id="rId69" Type="http://schemas.openxmlformats.org/officeDocument/2006/relationships/chart" Target="../charts/chart69.xml"/><Relationship Id="rId113" Type="http://schemas.openxmlformats.org/officeDocument/2006/relationships/chart" Target="../charts/chart113.xml"/><Relationship Id="rId118" Type="http://schemas.openxmlformats.org/officeDocument/2006/relationships/chart" Target="../charts/chart118.xml"/><Relationship Id="rId134" Type="http://schemas.openxmlformats.org/officeDocument/2006/relationships/chart" Target="../charts/chart134.xml"/><Relationship Id="rId139" Type="http://schemas.openxmlformats.org/officeDocument/2006/relationships/chart" Target="../charts/chart13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93" Type="http://schemas.openxmlformats.org/officeDocument/2006/relationships/chart" Target="../charts/chart93.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103" Type="http://schemas.openxmlformats.org/officeDocument/2006/relationships/chart" Target="../charts/chart103.xml"/><Relationship Id="rId108" Type="http://schemas.openxmlformats.org/officeDocument/2006/relationships/chart" Target="../charts/chart108.xml"/><Relationship Id="rId116" Type="http://schemas.openxmlformats.org/officeDocument/2006/relationships/chart" Target="../charts/chart116.xml"/><Relationship Id="rId124" Type="http://schemas.openxmlformats.org/officeDocument/2006/relationships/chart" Target="../charts/chart124.xml"/><Relationship Id="rId129" Type="http://schemas.openxmlformats.org/officeDocument/2006/relationships/chart" Target="../charts/chart129.xml"/><Relationship Id="rId137" Type="http://schemas.openxmlformats.org/officeDocument/2006/relationships/chart" Target="../charts/chart13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1.xml"/><Relationship Id="rId96" Type="http://schemas.openxmlformats.org/officeDocument/2006/relationships/chart" Target="../charts/chart96.xml"/><Relationship Id="rId111" Type="http://schemas.openxmlformats.org/officeDocument/2006/relationships/chart" Target="../charts/chart111.xml"/><Relationship Id="rId132" Type="http://schemas.openxmlformats.org/officeDocument/2006/relationships/chart" Target="../charts/chart132.xml"/><Relationship Id="rId140" Type="http://schemas.openxmlformats.org/officeDocument/2006/relationships/chart" Target="../charts/chart14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6" Type="http://schemas.openxmlformats.org/officeDocument/2006/relationships/chart" Target="../charts/chart106.xml"/><Relationship Id="rId114" Type="http://schemas.openxmlformats.org/officeDocument/2006/relationships/chart" Target="../charts/chart114.xml"/><Relationship Id="rId119" Type="http://schemas.openxmlformats.org/officeDocument/2006/relationships/chart" Target="../charts/chart119.xml"/><Relationship Id="rId127" Type="http://schemas.openxmlformats.org/officeDocument/2006/relationships/chart" Target="../charts/chart12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30" Type="http://schemas.openxmlformats.org/officeDocument/2006/relationships/chart" Target="../charts/chart130.xml"/><Relationship Id="rId135" Type="http://schemas.openxmlformats.org/officeDocument/2006/relationships/chart" Target="../charts/chart135.xml"/><Relationship Id="rId143" Type="http://schemas.openxmlformats.org/officeDocument/2006/relationships/chart" Target="../charts/chart143.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120" Type="http://schemas.openxmlformats.org/officeDocument/2006/relationships/chart" Target="../charts/chart120.xml"/><Relationship Id="rId125" Type="http://schemas.openxmlformats.org/officeDocument/2006/relationships/chart" Target="../charts/chart125.xml"/><Relationship Id="rId141" Type="http://schemas.openxmlformats.org/officeDocument/2006/relationships/chart" Target="../charts/chart141.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131" Type="http://schemas.openxmlformats.org/officeDocument/2006/relationships/chart" Target="../charts/chart131.xml"/><Relationship Id="rId136" Type="http://schemas.openxmlformats.org/officeDocument/2006/relationships/chart" Target="../charts/chart136.xml"/><Relationship Id="rId61" Type="http://schemas.openxmlformats.org/officeDocument/2006/relationships/chart" Target="../charts/chart61.xml"/><Relationship Id="rId82" Type="http://schemas.openxmlformats.org/officeDocument/2006/relationships/chart" Target="../charts/chart82.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126" Type="http://schemas.openxmlformats.org/officeDocument/2006/relationships/chart" Target="../charts/chart12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15240</xdr:colOff>
      <xdr:row>1</xdr:row>
      <xdr:rowOff>15240</xdr:rowOff>
    </xdr:from>
    <xdr:to>
      <xdr:col>13</xdr:col>
      <xdr:colOff>510904</xdr:colOff>
      <xdr:row>31</xdr:row>
      <xdr:rowOff>53340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403860"/>
          <a:ext cx="8420464" cy="5455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198120</xdr:colOff>
      <xdr:row>29</xdr:row>
      <xdr:rowOff>60960</xdr:rowOff>
    </xdr:from>
    <xdr:to>
      <xdr:col>9</xdr:col>
      <xdr:colOff>1737360</xdr:colOff>
      <xdr:row>32</xdr:row>
      <xdr:rowOff>83820</xdr:rowOff>
    </xdr:to>
    <xdr:sp macro="" textlink="">
      <xdr:nvSpPr>
        <xdr:cNvPr id="9" name="TextBox 8"/>
        <xdr:cNvSpPr txBox="1"/>
      </xdr:nvSpPr>
      <xdr:spPr>
        <a:xfrm>
          <a:off x="9547860" y="5311140"/>
          <a:ext cx="435864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000">
              <a:latin typeface="Arial" panose="020B0604020202020204" pitchFamily="34" charset="0"/>
              <a:cs typeface="Arial" panose="020B0604020202020204" pitchFamily="34" charset="0"/>
            </a:rPr>
            <a:t>Note: 10 distributors have net</a:t>
          </a:r>
          <a:r>
            <a:rPr lang="en-CA" sz="1000" baseline="0">
              <a:latin typeface="Arial" panose="020B0604020202020204" pitchFamily="34" charset="0"/>
              <a:cs typeface="Arial" panose="020B0604020202020204" pitchFamily="34" charset="0"/>
            </a:rPr>
            <a:t> property, plant &amp; equipment (PP&amp;E) greater than $200 million. The Other category consists of distributors that have PP&amp;E values:</a:t>
          </a:r>
          <a:endParaRPr lang="en-CA" sz="1000">
            <a:latin typeface="Arial" panose="020B0604020202020204" pitchFamily="34" charset="0"/>
            <a:cs typeface="Arial" panose="020B0604020202020204" pitchFamily="34" charset="0"/>
          </a:endParaRPr>
        </a:p>
      </xdr:txBody>
    </xdr:sp>
    <xdr:clientData/>
  </xdr:twoCellAnchor>
  <xdr:twoCellAnchor editAs="oneCell">
    <xdr:from>
      <xdr:col>3</xdr:col>
      <xdr:colOff>254000</xdr:colOff>
      <xdr:row>0</xdr:row>
      <xdr:rowOff>0</xdr:rowOff>
    </xdr:from>
    <xdr:to>
      <xdr:col>25</xdr:col>
      <xdr:colOff>7119</xdr:colOff>
      <xdr:row>33</xdr:row>
      <xdr:rowOff>14762</xdr:rowOff>
    </xdr:to>
    <xdr:pic>
      <xdr:nvPicPr>
        <xdr:cNvPr id="3" name="Picture 2"/>
        <xdr:cNvPicPr>
          <a:picLocks noChangeAspect="1"/>
        </xdr:cNvPicPr>
      </xdr:nvPicPr>
      <xdr:blipFill>
        <a:blip xmlns:r="http://schemas.openxmlformats.org/officeDocument/2006/relationships" r:embed="rId1"/>
        <a:stretch>
          <a:fillRect/>
        </a:stretch>
      </xdr:blipFill>
      <xdr:spPr>
        <a:xfrm>
          <a:off x="5054600" y="0"/>
          <a:ext cx="31342252" cy="62038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243840</xdr:colOff>
      <xdr:row>0</xdr:row>
      <xdr:rowOff>0</xdr:rowOff>
    </xdr:from>
    <xdr:to>
      <xdr:col>19</xdr:col>
      <xdr:colOff>1937488</xdr:colOff>
      <xdr:row>29</xdr:row>
      <xdr:rowOff>9632</xdr:rowOff>
    </xdr:to>
    <xdr:pic>
      <xdr:nvPicPr>
        <xdr:cNvPr id="3" name="Picture 2"/>
        <xdr:cNvPicPr>
          <a:picLocks noChangeAspect="1"/>
        </xdr:cNvPicPr>
      </xdr:nvPicPr>
      <xdr:blipFill>
        <a:blip xmlns:r="http://schemas.openxmlformats.org/officeDocument/2006/relationships" r:embed="rId1"/>
        <a:stretch>
          <a:fillRect/>
        </a:stretch>
      </xdr:blipFill>
      <xdr:spPr>
        <a:xfrm>
          <a:off x="4861560" y="0"/>
          <a:ext cx="23166808" cy="56331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443593</xdr:colOff>
      <xdr:row>0</xdr:row>
      <xdr:rowOff>0</xdr:rowOff>
    </xdr:from>
    <xdr:to>
      <xdr:col>38</xdr:col>
      <xdr:colOff>414808</xdr:colOff>
      <xdr:row>37</xdr:row>
      <xdr:rowOff>119510</xdr:rowOff>
    </xdr:to>
    <xdr:pic>
      <xdr:nvPicPr>
        <xdr:cNvPr id="3" name="Picture 2"/>
        <xdr:cNvPicPr>
          <a:picLocks noChangeAspect="1"/>
        </xdr:cNvPicPr>
      </xdr:nvPicPr>
      <xdr:blipFill>
        <a:blip xmlns:r="http://schemas.openxmlformats.org/officeDocument/2006/relationships" r:embed="rId1"/>
        <a:stretch>
          <a:fillRect/>
        </a:stretch>
      </xdr:blipFill>
      <xdr:spPr>
        <a:xfrm>
          <a:off x="4786993" y="0"/>
          <a:ext cx="33438255" cy="74804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101601</xdr:colOff>
      <xdr:row>2</xdr:row>
      <xdr:rowOff>97970</xdr:rowOff>
    </xdr:from>
    <xdr:to>
      <xdr:col>0</xdr:col>
      <xdr:colOff>2548467</xdr:colOff>
      <xdr:row>19</xdr:row>
      <xdr:rowOff>47169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95059</xdr:colOff>
      <xdr:row>20</xdr:row>
      <xdr:rowOff>33961</xdr:rowOff>
    </xdr:from>
    <xdr:to>
      <xdr:col>0</xdr:col>
      <xdr:colOff>2548627</xdr:colOff>
      <xdr:row>37</xdr:row>
      <xdr:rowOff>135466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42333</xdr:colOff>
      <xdr:row>2</xdr:row>
      <xdr:rowOff>76200</xdr:rowOff>
    </xdr:from>
    <xdr:to>
      <xdr:col>5</xdr:col>
      <xdr:colOff>2489199</xdr:colOff>
      <xdr:row>19</xdr:row>
      <xdr:rowOff>25399</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59266</xdr:colOff>
      <xdr:row>20</xdr:row>
      <xdr:rowOff>0</xdr:rowOff>
    </xdr:from>
    <xdr:to>
      <xdr:col>5</xdr:col>
      <xdr:colOff>2512834</xdr:colOff>
      <xdr:row>37</xdr:row>
      <xdr:rowOff>101505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101601</xdr:colOff>
      <xdr:row>2</xdr:row>
      <xdr:rowOff>97970</xdr:rowOff>
    </xdr:from>
    <xdr:to>
      <xdr:col>11</xdr:col>
      <xdr:colOff>530</xdr:colOff>
      <xdr:row>19</xdr:row>
      <xdr:rowOff>47169</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95059</xdr:colOff>
      <xdr:row>20</xdr:row>
      <xdr:rowOff>33961</xdr:rowOff>
    </xdr:from>
    <xdr:to>
      <xdr:col>10</xdr:col>
      <xdr:colOff>2548627</xdr:colOff>
      <xdr:row>37</xdr:row>
      <xdr:rowOff>135466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30427</xdr:colOff>
      <xdr:row>2</xdr:row>
      <xdr:rowOff>88106</xdr:rowOff>
    </xdr:from>
    <xdr:to>
      <xdr:col>15</xdr:col>
      <xdr:colOff>2477293</xdr:colOff>
      <xdr:row>19</xdr:row>
      <xdr:rowOff>37305</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59266</xdr:colOff>
      <xdr:row>20</xdr:row>
      <xdr:rowOff>0</xdr:rowOff>
    </xdr:from>
    <xdr:to>
      <xdr:col>15</xdr:col>
      <xdr:colOff>2484259</xdr:colOff>
      <xdr:row>37</xdr:row>
      <xdr:rowOff>101505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101601</xdr:colOff>
      <xdr:row>2</xdr:row>
      <xdr:rowOff>108856</xdr:rowOff>
    </xdr:from>
    <xdr:to>
      <xdr:col>20</xdr:col>
      <xdr:colOff>2548467</xdr:colOff>
      <xdr:row>19</xdr:row>
      <xdr:rowOff>58055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95059</xdr:colOff>
      <xdr:row>20</xdr:row>
      <xdr:rowOff>33961</xdr:rowOff>
    </xdr:from>
    <xdr:to>
      <xdr:col>20</xdr:col>
      <xdr:colOff>2548627</xdr:colOff>
      <xdr:row>37</xdr:row>
      <xdr:rowOff>135466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42333</xdr:colOff>
      <xdr:row>2</xdr:row>
      <xdr:rowOff>76200</xdr:rowOff>
    </xdr:from>
    <xdr:to>
      <xdr:col>25</xdr:col>
      <xdr:colOff>2489199</xdr:colOff>
      <xdr:row>19</xdr:row>
      <xdr:rowOff>25399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59266</xdr:colOff>
      <xdr:row>20</xdr:row>
      <xdr:rowOff>0</xdr:rowOff>
    </xdr:from>
    <xdr:to>
      <xdr:col>25</xdr:col>
      <xdr:colOff>2512834</xdr:colOff>
      <xdr:row>37</xdr:row>
      <xdr:rowOff>101505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30</xdr:col>
      <xdr:colOff>101601</xdr:colOff>
      <xdr:row>2</xdr:row>
      <xdr:rowOff>108856</xdr:rowOff>
    </xdr:from>
    <xdr:to>
      <xdr:col>30</xdr:col>
      <xdr:colOff>2548467</xdr:colOff>
      <xdr:row>19</xdr:row>
      <xdr:rowOff>58055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95059</xdr:colOff>
      <xdr:row>20</xdr:row>
      <xdr:rowOff>33961</xdr:rowOff>
    </xdr:from>
    <xdr:to>
      <xdr:col>30</xdr:col>
      <xdr:colOff>2548627</xdr:colOff>
      <xdr:row>37</xdr:row>
      <xdr:rowOff>135466</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35</xdr:col>
      <xdr:colOff>42333</xdr:colOff>
      <xdr:row>2</xdr:row>
      <xdr:rowOff>76200</xdr:rowOff>
    </xdr:from>
    <xdr:to>
      <xdr:col>35</xdr:col>
      <xdr:colOff>2489199</xdr:colOff>
      <xdr:row>19</xdr:row>
      <xdr:rowOff>25399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59266</xdr:colOff>
      <xdr:row>20</xdr:row>
      <xdr:rowOff>0</xdr:rowOff>
    </xdr:from>
    <xdr:to>
      <xdr:col>35</xdr:col>
      <xdr:colOff>2512834</xdr:colOff>
      <xdr:row>37</xdr:row>
      <xdr:rowOff>101505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40</xdr:col>
      <xdr:colOff>101601</xdr:colOff>
      <xdr:row>2</xdr:row>
      <xdr:rowOff>108856</xdr:rowOff>
    </xdr:from>
    <xdr:to>
      <xdr:col>40</xdr:col>
      <xdr:colOff>2548467</xdr:colOff>
      <xdr:row>19</xdr:row>
      <xdr:rowOff>58055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40</xdr:col>
      <xdr:colOff>95059</xdr:colOff>
      <xdr:row>20</xdr:row>
      <xdr:rowOff>33961</xdr:rowOff>
    </xdr:from>
    <xdr:to>
      <xdr:col>40</xdr:col>
      <xdr:colOff>2548627</xdr:colOff>
      <xdr:row>37</xdr:row>
      <xdr:rowOff>135466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45</xdr:col>
      <xdr:colOff>42333</xdr:colOff>
      <xdr:row>2</xdr:row>
      <xdr:rowOff>76200</xdr:rowOff>
    </xdr:from>
    <xdr:to>
      <xdr:col>45</xdr:col>
      <xdr:colOff>2489199</xdr:colOff>
      <xdr:row>19</xdr:row>
      <xdr:rowOff>25399</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45</xdr:col>
      <xdr:colOff>59266</xdr:colOff>
      <xdr:row>20</xdr:row>
      <xdr:rowOff>0</xdr:rowOff>
    </xdr:from>
    <xdr:to>
      <xdr:col>45</xdr:col>
      <xdr:colOff>2512834</xdr:colOff>
      <xdr:row>37</xdr:row>
      <xdr:rowOff>101505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50</xdr:col>
      <xdr:colOff>101601</xdr:colOff>
      <xdr:row>2</xdr:row>
      <xdr:rowOff>108856</xdr:rowOff>
    </xdr:from>
    <xdr:to>
      <xdr:col>50</xdr:col>
      <xdr:colOff>2548467</xdr:colOff>
      <xdr:row>19</xdr:row>
      <xdr:rowOff>58055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50</xdr:col>
      <xdr:colOff>95059</xdr:colOff>
      <xdr:row>20</xdr:row>
      <xdr:rowOff>33961</xdr:rowOff>
    </xdr:from>
    <xdr:to>
      <xdr:col>50</xdr:col>
      <xdr:colOff>2548627</xdr:colOff>
      <xdr:row>37</xdr:row>
      <xdr:rowOff>135466</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55</xdr:col>
      <xdr:colOff>42333</xdr:colOff>
      <xdr:row>2</xdr:row>
      <xdr:rowOff>76200</xdr:rowOff>
    </xdr:from>
    <xdr:to>
      <xdr:col>55</xdr:col>
      <xdr:colOff>2489199</xdr:colOff>
      <xdr:row>19</xdr:row>
      <xdr:rowOff>25399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55</xdr:col>
      <xdr:colOff>59266</xdr:colOff>
      <xdr:row>20</xdr:row>
      <xdr:rowOff>0</xdr:rowOff>
    </xdr:from>
    <xdr:to>
      <xdr:col>55</xdr:col>
      <xdr:colOff>2512834</xdr:colOff>
      <xdr:row>37</xdr:row>
      <xdr:rowOff>101505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60</xdr:col>
      <xdr:colOff>101601</xdr:colOff>
      <xdr:row>2</xdr:row>
      <xdr:rowOff>108856</xdr:rowOff>
    </xdr:from>
    <xdr:to>
      <xdr:col>60</xdr:col>
      <xdr:colOff>2548467</xdr:colOff>
      <xdr:row>19</xdr:row>
      <xdr:rowOff>58055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60</xdr:col>
      <xdr:colOff>95059</xdr:colOff>
      <xdr:row>20</xdr:row>
      <xdr:rowOff>33961</xdr:rowOff>
    </xdr:from>
    <xdr:to>
      <xdr:col>60</xdr:col>
      <xdr:colOff>2548627</xdr:colOff>
      <xdr:row>37</xdr:row>
      <xdr:rowOff>135466</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65</xdr:col>
      <xdr:colOff>42333</xdr:colOff>
      <xdr:row>2</xdr:row>
      <xdr:rowOff>76200</xdr:rowOff>
    </xdr:from>
    <xdr:to>
      <xdr:col>66</xdr:col>
      <xdr:colOff>3174</xdr:colOff>
      <xdr:row>19</xdr:row>
      <xdr:rowOff>25399</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65</xdr:col>
      <xdr:colOff>59266</xdr:colOff>
      <xdr:row>20</xdr:row>
      <xdr:rowOff>0</xdr:rowOff>
    </xdr:from>
    <xdr:to>
      <xdr:col>65</xdr:col>
      <xdr:colOff>2512834</xdr:colOff>
      <xdr:row>37</xdr:row>
      <xdr:rowOff>101505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70</xdr:col>
      <xdr:colOff>101601</xdr:colOff>
      <xdr:row>2</xdr:row>
      <xdr:rowOff>108856</xdr:rowOff>
    </xdr:from>
    <xdr:to>
      <xdr:col>70</xdr:col>
      <xdr:colOff>2548467</xdr:colOff>
      <xdr:row>19</xdr:row>
      <xdr:rowOff>58055</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70</xdr:col>
      <xdr:colOff>95059</xdr:colOff>
      <xdr:row>20</xdr:row>
      <xdr:rowOff>33961</xdr:rowOff>
    </xdr:from>
    <xdr:to>
      <xdr:col>70</xdr:col>
      <xdr:colOff>2548627</xdr:colOff>
      <xdr:row>37</xdr:row>
      <xdr:rowOff>135466</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75</xdr:col>
      <xdr:colOff>42333</xdr:colOff>
      <xdr:row>2</xdr:row>
      <xdr:rowOff>76200</xdr:rowOff>
    </xdr:from>
    <xdr:to>
      <xdr:col>75</xdr:col>
      <xdr:colOff>2489199</xdr:colOff>
      <xdr:row>19</xdr:row>
      <xdr:rowOff>25399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75</xdr:col>
      <xdr:colOff>59266</xdr:colOff>
      <xdr:row>20</xdr:row>
      <xdr:rowOff>0</xdr:rowOff>
    </xdr:from>
    <xdr:to>
      <xdr:col>75</xdr:col>
      <xdr:colOff>2484259</xdr:colOff>
      <xdr:row>37</xdr:row>
      <xdr:rowOff>101505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80</xdr:col>
      <xdr:colOff>101601</xdr:colOff>
      <xdr:row>2</xdr:row>
      <xdr:rowOff>108856</xdr:rowOff>
    </xdr:from>
    <xdr:to>
      <xdr:col>80</xdr:col>
      <xdr:colOff>2548467</xdr:colOff>
      <xdr:row>19</xdr:row>
      <xdr:rowOff>58055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80</xdr:col>
      <xdr:colOff>95059</xdr:colOff>
      <xdr:row>20</xdr:row>
      <xdr:rowOff>33961</xdr:rowOff>
    </xdr:from>
    <xdr:to>
      <xdr:col>80</xdr:col>
      <xdr:colOff>2548627</xdr:colOff>
      <xdr:row>37</xdr:row>
      <xdr:rowOff>135466</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85</xdr:col>
      <xdr:colOff>35406</xdr:colOff>
      <xdr:row>2</xdr:row>
      <xdr:rowOff>34636</xdr:rowOff>
    </xdr:from>
    <xdr:to>
      <xdr:col>85</xdr:col>
      <xdr:colOff>2559338</xdr:colOff>
      <xdr:row>18</xdr:row>
      <xdr:rowOff>150089</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85</xdr:col>
      <xdr:colOff>59266</xdr:colOff>
      <xdr:row>20</xdr:row>
      <xdr:rowOff>0</xdr:rowOff>
    </xdr:from>
    <xdr:to>
      <xdr:col>85</xdr:col>
      <xdr:colOff>2484259</xdr:colOff>
      <xdr:row>37</xdr:row>
      <xdr:rowOff>101505</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90</xdr:col>
      <xdr:colOff>101601</xdr:colOff>
      <xdr:row>2</xdr:row>
      <xdr:rowOff>108856</xdr:rowOff>
    </xdr:from>
    <xdr:to>
      <xdr:col>90</xdr:col>
      <xdr:colOff>2548467</xdr:colOff>
      <xdr:row>19</xdr:row>
      <xdr:rowOff>58055</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90</xdr:col>
      <xdr:colOff>95059</xdr:colOff>
      <xdr:row>20</xdr:row>
      <xdr:rowOff>33961</xdr:rowOff>
    </xdr:from>
    <xdr:to>
      <xdr:col>90</xdr:col>
      <xdr:colOff>2548627</xdr:colOff>
      <xdr:row>37</xdr:row>
      <xdr:rowOff>135466</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95</xdr:col>
      <xdr:colOff>42333</xdr:colOff>
      <xdr:row>2</xdr:row>
      <xdr:rowOff>76200</xdr:rowOff>
    </xdr:from>
    <xdr:to>
      <xdr:col>95</xdr:col>
      <xdr:colOff>2489199</xdr:colOff>
      <xdr:row>19</xdr:row>
      <xdr:rowOff>25399</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95</xdr:col>
      <xdr:colOff>59266</xdr:colOff>
      <xdr:row>20</xdr:row>
      <xdr:rowOff>0</xdr:rowOff>
    </xdr:from>
    <xdr:to>
      <xdr:col>95</xdr:col>
      <xdr:colOff>2512834</xdr:colOff>
      <xdr:row>37</xdr:row>
      <xdr:rowOff>101505</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100</xdr:col>
      <xdr:colOff>101601</xdr:colOff>
      <xdr:row>2</xdr:row>
      <xdr:rowOff>108856</xdr:rowOff>
    </xdr:from>
    <xdr:to>
      <xdr:col>100</xdr:col>
      <xdr:colOff>2548467</xdr:colOff>
      <xdr:row>19</xdr:row>
      <xdr:rowOff>58055</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100</xdr:col>
      <xdr:colOff>95059</xdr:colOff>
      <xdr:row>20</xdr:row>
      <xdr:rowOff>33961</xdr:rowOff>
    </xdr:from>
    <xdr:to>
      <xdr:col>100</xdr:col>
      <xdr:colOff>2548627</xdr:colOff>
      <xdr:row>37</xdr:row>
      <xdr:rowOff>135466</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105</xdr:col>
      <xdr:colOff>42333</xdr:colOff>
      <xdr:row>2</xdr:row>
      <xdr:rowOff>76200</xdr:rowOff>
    </xdr:from>
    <xdr:to>
      <xdr:col>105</xdr:col>
      <xdr:colOff>2489199</xdr:colOff>
      <xdr:row>19</xdr:row>
      <xdr:rowOff>25399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105</xdr:col>
      <xdr:colOff>59266</xdr:colOff>
      <xdr:row>20</xdr:row>
      <xdr:rowOff>0</xdr:rowOff>
    </xdr:from>
    <xdr:to>
      <xdr:col>105</xdr:col>
      <xdr:colOff>2484259</xdr:colOff>
      <xdr:row>37</xdr:row>
      <xdr:rowOff>101505</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110</xdr:col>
      <xdr:colOff>101601</xdr:colOff>
      <xdr:row>2</xdr:row>
      <xdr:rowOff>108856</xdr:rowOff>
    </xdr:from>
    <xdr:to>
      <xdr:col>110</xdr:col>
      <xdr:colOff>2548467</xdr:colOff>
      <xdr:row>19</xdr:row>
      <xdr:rowOff>58055</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110</xdr:col>
      <xdr:colOff>95059</xdr:colOff>
      <xdr:row>20</xdr:row>
      <xdr:rowOff>33961</xdr:rowOff>
    </xdr:from>
    <xdr:to>
      <xdr:col>110</xdr:col>
      <xdr:colOff>2548627</xdr:colOff>
      <xdr:row>37</xdr:row>
      <xdr:rowOff>135466</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115</xdr:col>
      <xdr:colOff>20562</xdr:colOff>
      <xdr:row>2</xdr:row>
      <xdr:rowOff>32656</xdr:rowOff>
    </xdr:from>
    <xdr:to>
      <xdr:col>115</xdr:col>
      <xdr:colOff>2539545</xdr:colOff>
      <xdr:row>18</xdr:row>
      <xdr:rowOff>145141</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115</xdr:col>
      <xdr:colOff>59266</xdr:colOff>
      <xdr:row>20</xdr:row>
      <xdr:rowOff>0</xdr:rowOff>
    </xdr:from>
    <xdr:to>
      <xdr:col>115</xdr:col>
      <xdr:colOff>2512834</xdr:colOff>
      <xdr:row>37</xdr:row>
      <xdr:rowOff>101505</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120</xdr:col>
      <xdr:colOff>101601</xdr:colOff>
      <xdr:row>2</xdr:row>
      <xdr:rowOff>87084</xdr:rowOff>
    </xdr:from>
    <xdr:to>
      <xdr:col>120</xdr:col>
      <xdr:colOff>2548467</xdr:colOff>
      <xdr:row>19</xdr:row>
      <xdr:rowOff>36283</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120</xdr:col>
      <xdr:colOff>95059</xdr:colOff>
      <xdr:row>20</xdr:row>
      <xdr:rowOff>33961</xdr:rowOff>
    </xdr:from>
    <xdr:to>
      <xdr:col>120</xdr:col>
      <xdr:colOff>2548627</xdr:colOff>
      <xdr:row>37</xdr:row>
      <xdr:rowOff>135466</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125</xdr:col>
      <xdr:colOff>42333</xdr:colOff>
      <xdr:row>2</xdr:row>
      <xdr:rowOff>76200</xdr:rowOff>
    </xdr:from>
    <xdr:to>
      <xdr:col>125</xdr:col>
      <xdr:colOff>2489199</xdr:colOff>
      <xdr:row>19</xdr:row>
      <xdr:rowOff>25399</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125</xdr:col>
      <xdr:colOff>59266</xdr:colOff>
      <xdr:row>20</xdr:row>
      <xdr:rowOff>0</xdr:rowOff>
    </xdr:from>
    <xdr:to>
      <xdr:col>125</xdr:col>
      <xdr:colOff>2512834</xdr:colOff>
      <xdr:row>37</xdr:row>
      <xdr:rowOff>101505</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130</xdr:col>
      <xdr:colOff>101601</xdr:colOff>
      <xdr:row>2</xdr:row>
      <xdr:rowOff>87084</xdr:rowOff>
    </xdr:from>
    <xdr:to>
      <xdr:col>130</xdr:col>
      <xdr:colOff>2548467</xdr:colOff>
      <xdr:row>19</xdr:row>
      <xdr:rowOff>36283</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130</xdr:col>
      <xdr:colOff>95059</xdr:colOff>
      <xdr:row>20</xdr:row>
      <xdr:rowOff>33961</xdr:rowOff>
    </xdr:from>
    <xdr:to>
      <xdr:col>130</xdr:col>
      <xdr:colOff>2548627</xdr:colOff>
      <xdr:row>37</xdr:row>
      <xdr:rowOff>135466</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135</xdr:col>
      <xdr:colOff>11853</xdr:colOff>
      <xdr:row>2</xdr:row>
      <xdr:rowOff>53340</xdr:rowOff>
    </xdr:from>
    <xdr:to>
      <xdr:col>135</xdr:col>
      <xdr:colOff>2533014</xdr:colOff>
      <xdr:row>19</xdr:row>
      <xdr:rowOff>2539</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135</xdr:col>
      <xdr:colOff>59266</xdr:colOff>
      <xdr:row>20</xdr:row>
      <xdr:rowOff>0</xdr:rowOff>
    </xdr:from>
    <xdr:to>
      <xdr:col>135</xdr:col>
      <xdr:colOff>2484259</xdr:colOff>
      <xdr:row>37</xdr:row>
      <xdr:rowOff>101505</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140</xdr:col>
      <xdr:colOff>101601</xdr:colOff>
      <xdr:row>2</xdr:row>
      <xdr:rowOff>87084</xdr:rowOff>
    </xdr:from>
    <xdr:to>
      <xdr:col>140</xdr:col>
      <xdr:colOff>2548467</xdr:colOff>
      <xdr:row>19</xdr:row>
      <xdr:rowOff>36283</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140</xdr:col>
      <xdr:colOff>95059</xdr:colOff>
      <xdr:row>20</xdr:row>
      <xdr:rowOff>33961</xdr:rowOff>
    </xdr:from>
    <xdr:to>
      <xdr:col>140</xdr:col>
      <xdr:colOff>2548627</xdr:colOff>
      <xdr:row>37</xdr:row>
      <xdr:rowOff>135466</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145</xdr:col>
      <xdr:colOff>42333</xdr:colOff>
      <xdr:row>2</xdr:row>
      <xdr:rowOff>76200</xdr:rowOff>
    </xdr:from>
    <xdr:to>
      <xdr:col>145</xdr:col>
      <xdr:colOff>2489199</xdr:colOff>
      <xdr:row>19</xdr:row>
      <xdr:rowOff>25399</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145</xdr:col>
      <xdr:colOff>59266</xdr:colOff>
      <xdr:row>20</xdr:row>
      <xdr:rowOff>0</xdr:rowOff>
    </xdr:from>
    <xdr:to>
      <xdr:col>145</xdr:col>
      <xdr:colOff>2512834</xdr:colOff>
      <xdr:row>37</xdr:row>
      <xdr:rowOff>101505</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150</xdr:col>
      <xdr:colOff>63501</xdr:colOff>
      <xdr:row>2</xdr:row>
      <xdr:rowOff>20409</xdr:rowOff>
    </xdr:from>
    <xdr:to>
      <xdr:col>150</xdr:col>
      <xdr:colOff>2510367</xdr:colOff>
      <xdr:row>18</xdr:row>
      <xdr:rowOff>132894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150</xdr:col>
      <xdr:colOff>95059</xdr:colOff>
      <xdr:row>20</xdr:row>
      <xdr:rowOff>33961</xdr:rowOff>
    </xdr:from>
    <xdr:to>
      <xdr:col>150</xdr:col>
      <xdr:colOff>2548627</xdr:colOff>
      <xdr:row>37</xdr:row>
      <xdr:rowOff>135466</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155</xdr:col>
      <xdr:colOff>42333</xdr:colOff>
      <xdr:row>2</xdr:row>
      <xdr:rowOff>76200</xdr:rowOff>
    </xdr:from>
    <xdr:to>
      <xdr:col>155</xdr:col>
      <xdr:colOff>2489199</xdr:colOff>
      <xdr:row>19</xdr:row>
      <xdr:rowOff>25399</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155</xdr:col>
      <xdr:colOff>59266</xdr:colOff>
      <xdr:row>20</xdr:row>
      <xdr:rowOff>0</xdr:rowOff>
    </xdr:from>
    <xdr:to>
      <xdr:col>155</xdr:col>
      <xdr:colOff>2512834</xdr:colOff>
      <xdr:row>37</xdr:row>
      <xdr:rowOff>101505</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160</xdr:col>
      <xdr:colOff>101601</xdr:colOff>
      <xdr:row>2</xdr:row>
      <xdr:rowOff>87084</xdr:rowOff>
    </xdr:from>
    <xdr:to>
      <xdr:col>160</xdr:col>
      <xdr:colOff>2548467</xdr:colOff>
      <xdr:row>19</xdr:row>
      <xdr:rowOff>36283</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160</xdr:col>
      <xdr:colOff>95059</xdr:colOff>
      <xdr:row>20</xdr:row>
      <xdr:rowOff>33961</xdr:rowOff>
    </xdr:from>
    <xdr:to>
      <xdr:col>160</xdr:col>
      <xdr:colOff>2548627</xdr:colOff>
      <xdr:row>37</xdr:row>
      <xdr:rowOff>135466</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165</xdr:col>
      <xdr:colOff>19473</xdr:colOff>
      <xdr:row>2</xdr:row>
      <xdr:rowOff>30480</xdr:rowOff>
    </xdr:from>
    <xdr:to>
      <xdr:col>165</xdr:col>
      <xdr:colOff>2540634</xdr:colOff>
      <xdr:row>18</xdr:row>
      <xdr:rowOff>147319</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165</xdr:col>
      <xdr:colOff>59266</xdr:colOff>
      <xdr:row>20</xdr:row>
      <xdr:rowOff>0</xdr:rowOff>
    </xdr:from>
    <xdr:to>
      <xdr:col>165</xdr:col>
      <xdr:colOff>2512834</xdr:colOff>
      <xdr:row>37</xdr:row>
      <xdr:rowOff>101505</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170</xdr:col>
      <xdr:colOff>92076</xdr:colOff>
      <xdr:row>2</xdr:row>
      <xdr:rowOff>20409</xdr:rowOff>
    </xdr:from>
    <xdr:to>
      <xdr:col>170</xdr:col>
      <xdr:colOff>2538942</xdr:colOff>
      <xdr:row>18</xdr:row>
      <xdr:rowOff>132894</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170</xdr:col>
      <xdr:colOff>95059</xdr:colOff>
      <xdr:row>20</xdr:row>
      <xdr:rowOff>33961</xdr:rowOff>
    </xdr:from>
    <xdr:to>
      <xdr:col>170</xdr:col>
      <xdr:colOff>2548627</xdr:colOff>
      <xdr:row>37</xdr:row>
      <xdr:rowOff>135466</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175</xdr:col>
      <xdr:colOff>19473</xdr:colOff>
      <xdr:row>2</xdr:row>
      <xdr:rowOff>30480</xdr:rowOff>
    </xdr:from>
    <xdr:to>
      <xdr:col>175</xdr:col>
      <xdr:colOff>2540634</xdr:colOff>
      <xdr:row>18</xdr:row>
      <xdr:rowOff>147319</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175</xdr:col>
      <xdr:colOff>59266</xdr:colOff>
      <xdr:row>20</xdr:row>
      <xdr:rowOff>0</xdr:rowOff>
    </xdr:from>
    <xdr:to>
      <xdr:col>175</xdr:col>
      <xdr:colOff>2484259</xdr:colOff>
      <xdr:row>37</xdr:row>
      <xdr:rowOff>101505</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180</xdr:col>
      <xdr:colOff>101601</xdr:colOff>
      <xdr:row>2</xdr:row>
      <xdr:rowOff>87084</xdr:rowOff>
    </xdr:from>
    <xdr:to>
      <xdr:col>180</xdr:col>
      <xdr:colOff>2548467</xdr:colOff>
      <xdr:row>19</xdr:row>
      <xdr:rowOff>36283</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180</xdr:col>
      <xdr:colOff>95059</xdr:colOff>
      <xdr:row>20</xdr:row>
      <xdr:rowOff>33961</xdr:rowOff>
    </xdr:from>
    <xdr:to>
      <xdr:col>180</xdr:col>
      <xdr:colOff>2548627</xdr:colOff>
      <xdr:row>37</xdr:row>
      <xdr:rowOff>135466</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185</xdr:col>
      <xdr:colOff>42333</xdr:colOff>
      <xdr:row>2</xdr:row>
      <xdr:rowOff>76200</xdr:rowOff>
    </xdr:from>
    <xdr:to>
      <xdr:col>185</xdr:col>
      <xdr:colOff>2489199</xdr:colOff>
      <xdr:row>19</xdr:row>
      <xdr:rowOff>25399</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185</xdr:col>
      <xdr:colOff>59266</xdr:colOff>
      <xdr:row>20</xdr:row>
      <xdr:rowOff>0</xdr:rowOff>
    </xdr:from>
    <xdr:to>
      <xdr:col>185</xdr:col>
      <xdr:colOff>2512834</xdr:colOff>
      <xdr:row>37</xdr:row>
      <xdr:rowOff>101505</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190</xdr:col>
      <xdr:colOff>101601</xdr:colOff>
      <xdr:row>2</xdr:row>
      <xdr:rowOff>87084</xdr:rowOff>
    </xdr:from>
    <xdr:to>
      <xdr:col>190</xdr:col>
      <xdr:colOff>2548467</xdr:colOff>
      <xdr:row>19</xdr:row>
      <xdr:rowOff>36283</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190</xdr:col>
      <xdr:colOff>95059</xdr:colOff>
      <xdr:row>20</xdr:row>
      <xdr:rowOff>33961</xdr:rowOff>
    </xdr:from>
    <xdr:to>
      <xdr:col>190</xdr:col>
      <xdr:colOff>2548627</xdr:colOff>
      <xdr:row>37</xdr:row>
      <xdr:rowOff>135466</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195</xdr:col>
      <xdr:colOff>34713</xdr:colOff>
      <xdr:row>2</xdr:row>
      <xdr:rowOff>60960</xdr:rowOff>
    </xdr:from>
    <xdr:to>
      <xdr:col>195</xdr:col>
      <xdr:colOff>2555874</xdr:colOff>
      <xdr:row>19</xdr:row>
      <xdr:rowOff>10159</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195</xdr:col>
      <xdr:colOff>59266</xdr:colOff>
      <xdr:row>20</xdr:row>
      <xdr:rowOff>0</xdr:rowOff>
    </xdr:from>
    <xdr:to>
      <xdr:col>195</xdr:col>
      <xdr:colOff>2512834</xdr:colOff>
      <xdr:row>37</xdr:row>
      <xdr:rowOff>101505</xdr:rowOff>
    </xdr:to>
    <xdr:graphicFrame macro="">
      <xdr:nvGraphicFramePr>
        <xdr:cNvPr id="87"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200</xdr:col>
      <xdr:colOff>101601</xdr:colOff>
      <xdr:row>2</xdr:row>
      <xdr:rowOff>87084</xdr:rowOff>
    </xdr:from>
    <xdr:to>
      <xdr:col>200</xdr:col>
      <xdr:colOff>2548467</xdr:colOff>
      <xdr:row>19</xdr:row>
      <xdr:rowOff>36283</xdr:rowOff>
    </xdr:to>
    <xdr:graphicFrame macro="">
      <xdr:nvGraphicFramePr>
        <xdr:cNvPr id="8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200</xdr:col>
      <xdr:colOff>95059</xdr:colOff>
      <xdr:row>20</xdr:row>
      <xdr:rowOff>33961</xdr:rowOff>
    </xdr:from>
    <xdr:to>
      <xdr:col>200</xdr:col>
      <xdr:colOff>2548627</xdr:colOff>
      <xdr:row>37</xdr:row>
      <xdr:rowOff>135466</xdr:rowOff>
    </xdr:to>
    <xdr:graphicFrame macro="">
      <xdr:nvGraphicFramePr>
        <xdr:cNvPr id="89"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205</xdr:col>
      <xdr:colOff>27093</xdr:colOff>
      <xdr:row>2</xdr:row>
      <xdr:rowOff>91440</xdr:rowOff>
    </xdr:from>
    <xdr:to>
      <xdr:col>205</xdr:col>
      <xdr:colOff>2548254</xdr:colOff>
      <xdr:row>19</xdr:row>
      <xdr:rowOff>40639</xdr:rowOff>
    </xdr:to>
    <xdr:graphicFrame macro="">
      <xdr:nvGraphicFramePr>
        <xdr:cNvPr id="9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205</xdr:col>
      <xdr:colOff>59266</xdr:colOff>
      <xdr:row>20</xdr:row>
      <xdr:rowOff>0</xdr:rowOff>
    </xdr:from>
    <xdr:to>
      <xdr:col>205</xdr:col>
      <xdr:colOff>2512834</xdr:colOff>
      <xdr:row>37</xdr:row>
      <xdr:rowOff>101505</xdr:rowOff>
    </xdr:to>
    <xdr:graphicFrame macro="">
      <xdr:nvGraphicFramePr>
        <xdr:cNvPr id="91"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210</xdr:col>
      <xdr:colOff>101601</xdr:colOff>
      <xdr:row>2</xdr:row>
      <xdr:rowOff>87084</xdr:rowOff>
    </xdr:from>
    <xdr:to>
      <xdr:col>210</xdr:col>
      <xdr:colOff>2548467</xdr:colOff>
      <xdr:row>19</xdr:row>
      <xdr:rowOff>36283</xdr:rowOff>
    </xdr:to>
    <xdr:graphicFrame macro="">
      <xdr:nvGraphicFramePr>
        <xdr:cNvPr id="92"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210</xdr:col>
      <xdr:colOff>95059</xdr:colOff>
      <xdr:row>20</xdr:row>
      <xdr:rowOff>33961</xdr:rowOff>
    </xdr:from>
    <xdr:to>
      <xdr:col>210</xdr:col>
      <xdr:colOff>2548627</xdr:colOff>
      <xdr:row>37</xdr:row>
      <xdr:rowOff>135466</xdr:rowOff>
    </xdr:to>
    <xdr:graphicFrame macro="">
      <xdr:nvGraphicFramePr>
        <xdr:cNvPr id="93"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215</xdr:col>
      <xdr:colOff>42333</xdr:colOff>
      <xdr:row>2</xdr:row>
      <xdr:rowOff>76200</xdr:rowOff>
    </xdr:from>
    <xdr:to>
      <xdr:col>215</xdr:col>
      <xdr:colOff>2489199</xdr:colOff>
      <xdr:row>19</xdr:row>
      <xdr:rowOff>25399</xdr:rowOff>
    </xdr:to>
    <xdr:graphicFrame macro="">
      <xdr:nvGraphicFramePr>
        <xdr:cNvPr id="94"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215</xdr:col>
      <xdr:colOff>59266</xdr:colOff>
      <xdr:row>20</xdr:row>
      <xdr:rowOff>0</xdr:rowOff>
    </xdr:from>
    <xdr:to>
      <xdr:col>215</xdr:col>
      <xdr:colOff>2512834</xdr:colOff>
      <xdr:row>37</xdr:row>
      <xdr:rowOff>101505</xdr:rowOff>
    </xdr:to>
    <xdr:graphicFrame macro="">
      <xdr:nvGraphicFramePr>
        <xdr:cNvPr id="95"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220</xdr:col>
      <xdr:colOff>101601</xdr:colOff>
      <xdr:row>2</xdr:row>
      <xdr:rowOff>87084</xdr:rowOff>
    </xdr:from>
    <xdr:to>
      <xdr:col>220</xdr:col>
      <xdr:colOff>2548467</xdr:colOff>
      <xdr:row>19</xdr:row>
      <xdr:rowOff>36283</xdr:rowOff>
    </xdr:to>
    <xdr:graphicFrame macro="">
      <xdr:nvGraphicFramePr>
        <xdr:cNvPr id="96"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220</xdr:col>
      <xdr:colOff>95059</xdr:colOff>
      <xdr:row>20</xdr:row>
      <xdr:rowOff>33961</xdr:rowOff>
    </xdr:from>
    <xdr:to>
      <xdr:col>220</xdr:col>
      <xdr:colOff>2548627</xdr:colOff>
      <xdr:row>37</xdr:row>
      <xdr:rowOff>135466</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225</xdr:col>
      <xdr:colOff>19473</xdr:colOff>
      <xdr:row>2</xdr:row>
      <xdr:rowOff>38100</xdr:rowOff>
    </xdr:from>
    <xdr:to>
      <xdr:col>225</xdr:col>
      <xdr:colOff>2540634</xdr:colOff>
      <xdr:row>18</xdr:row>
      <xdr:rowOff>154939</xdr:rowOff>
    </xdr:to>
    <xdr:graphicFrame macro="">
      <xdr:nvGraphicFramePr>
        <xdr:cNvPr id="98"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225</xdr:col>
      <xdr:colOff>59266</xdr:colOff>
      <xdr:row>20</xdr:row>
      <xdr:rowOff>0</xdr:rowOff>
    </xdr:from>
    <xdr:to>
      <xdr:col>225</xdr:col>
      <xdr:colOff>2512834</xdr:colOff>
      <xdr:row>37</xdr:row>
      <xdr:rowOff>101505</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230</xdr:col>
      <xdr:colOff>101601</xdr:colOff>
      <xdr:row>2</xdr:row>
      <xdr:rowOff>87084</xdr:rowOff>
    </xdr:from>
    <xdr:to>
      <xdr:col>230</xdr:col>
      <xdr:colOff>2548467</xdr:colOff>
      <xdr:row>19</xdr:row>
      <xdr:rowOff>36283</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230</xdr:col>
      <xdr:colOff>95059</xdr:colOff>
      <xdr:row>20</xdr:row>
      <xdr:rowOff>33961</xdr:rowOff>
    </xdr:from>
    <xdr:to>
      <xdr:col>230</xdr:col>
      <xdr:colOff>2548627</xdr:colOff>
      <xdr:row>37</xdr:row>
      <xdr:rowOff>135466</xdr:rowOff>
    </xdr:to>
    <xdr:graphicFrame macro="">
      <xdr:nvGraphicFramePr>
        <xdr:cNvPr id="10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235</xdr:col>
      <xdr:colOff>42333</xdr:colOff>
      <xdr:row>2</xdr:row>
      <xdr:rowOff>76200</xdr:rowOff>
    </xdr:from>
    <xdr:to>
      <xdr:col>235</xdr:col>
      <xdr:colOff>2489199</xdr:colOff>
      <xdr:row>19</xdr:row>
      <xdr:rowOff>25399</xdr:rowOff>
    </xdr:to>
    <xdr:graphicFrame macro="">
      <xdr:nvGraphicFramePr>
        <xdr:cNvPr id="102" name="Chart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235</xdr:col>
      <xdr:colOff>59266</xdr:colOff>
      <xdr:row>20</xdr:row>
      <xdr:rowOff>0</xdr:rowOff>
    </xdr:from>
    <xdr:to>
      <xdr:col>235</xdr:col>
      <xdr:colOff>2484259</xdr:colOff>
      <xdr:row>37</xdr:row>
      <xdr:rowOff>101505</xdr:rowOff>
    </xdr:to>
    <xdr:graphicFrame macro="">
      <xdr:nvGraphicFramePr>
        <xdr:cNvPr id="103" name="Chart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240</xdr:col>
      <xdr:colOff>101601</xdr:colOff>
      <xdr:row>2</xdr:row>
      <xdr:rowOff>87084</xdr:rowOff>
    </xdr:from>
    <xdr:to>
      <xdr:col>240</xdr:col>
      <xdr:colOff>2548467</xdr:colOff>
      <xdr:row>19</xdr:row>
      <xdr:rowOff>36283</xdr:rowOff>
    </xdr:to>
    <xdr:graphicFrame macro="">
      <xdr:nvGraphicFramePr>
        <xdr:cNvPr id="104" name="Chart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240</xdr:col>
      <xdr:colOff>95059</xdr:colOff>
      <xdr:row>20</xdr:row>
      <xdr:rowOff>33961</xdr:rowOff>
    </xdr:from>
    <xdr:to>
      <xdr:col>240</xdr:col>
      <xdr:colOff>2548627</xdr:colOff>
      <xdr:row>37</xdr:row>
      <xdr:rowOff>135466</xdr:rowOff>
    </xdr:to>
    <xdr:graphicFrame macro="">
      <xdr:nvGraphicFramePr>
        <xdr:cNvPr id="105"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245</xdr:col>
      <xdr:colOff>27093</xdr:colOff>
      <xdr:row>2</xdr:row>
      <xdr:rowOff>114300</xdr:rowOff>
    </xdr:from>
    <xdr:to>
      <xdr:col>245</xdr:col>
      <xdr:colOff>2548254</xdr:colOff>
      <xdr:row>19</xdr:row>
      <xdr:rowOff>63499</xdr:rowOff>
    </xdr:to>
    <xdr:graphicFrame macro="">
      <xdr:nvGraphicFramePr>
        <xdr:cNvPr id="106"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245</xdr:col>
      <xdr:colOff>59266</xdr:colOff>
      <xdr:row>20</xdr:row>
      <xdr:rowOff>0</xdr:rowOff>
    </xdr:from>
    <xdr:to>
      <xdr:col>245</xdr:col>
      <xdr:colOff>2512834</xdr:colOff>
      <xdr:row>37</xdr:row>
      <xdr:rowOff>101505</xdr:rowOff>
    </xdr:to>
    <xdr:graphicFrame macro="">
      <xdr:nvGraphicFramePr>
        <xdr:cNvPr id="107" name="Chart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250</xdr:col>
      <xdr:colOff>101601</xdr:colOff>
      <xdr:row>2</xdr:row>
      <xdr:rowOff>87084</xdr:rowOff>
    </xdr:from>
    <xdr:to>
      <xdr:col>250</xdr:col>
      <xdr:colOff>2548467</xdr:colOff>
      <xdr:row>19</xdr:row>
      <xdr:rowOff>36283</xdr:rowOff>
    </xdr:to>
    <xdr:graphicFrame macro="">
      <xdr:nvGraphicFramePr>
        <xdr:cNvPr id="108" name="Chart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250</xdr:col>
      <xdr:colOff>95059</xdr:colOff>
      <xdr:row>20</xdr:row>
      <xdr:rowOff>33961</xdr:rowOff>
    </xdr:from>
    <xdr:to>
      <xdr:col>250</xdr:col>
      <xdr:colOff>2548627</xdr:colOff>
      <xdr:row>37</xdr:row>
      <xdr:rowOff>135466</xdr:rowOff>
    </xdr:to>
    <xdr:graphicFrame macro="">
      <xdr:nvGraphicFramePr>
        <xdr:cNvPr id="109"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255</xdr:col>
      <xdr:colOff>42333</xdr:colOff>
      <xdr:row>2</xdr:row>
      <xdr:rowOff>76200</xdr:rowOff>
    </xdr:from>
    <xdr:to>
      <xdr:col>255</xdr:col>
      <xdr:colOff>2489199</xdr:colOff>
      <xdr:row>19</xdr:row>
      <xdr:rowOff>25399</xdr:rowOff>
    </xdr:to>
    <xdr:graphicFrame macro="">
      <xdr:nvGraphicFramePr>
        <xdr:cNvPr id="110"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255</xdr:col>
      <xdr:colOff>59266</xdr:colOff>
      <xdr:row>20</xdr:row>
      <xdr:rowOff>0</xdr:rowOff>
    </xdr:from>
    <xdr:to>
      <xdr:col>255</xdr:col>
      <xdr:colOff>2512834</xdr:colOff>
      <xdr:row>37</xdr:row>
      <xdr:rowOff>101505</xdr:rowOff>
    </xdr:to>
    <xdr:graphicFrame macro="">
      <xdr:nvGraphicFramePr>
        <xdr:cNvPr id="111"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260</xdr:col>
      <xdr:colOff>101601</xdr:colOff>
      <xdr:row>2</xdr:row>
      <xdr:rowOff>87084</xdr:rowOff>
    </xdr:from>
    <xdr:to>
      <xdr:col>260</xdr:col>
      <xdr:colOff>2548467</xdr:colOff>
      <xdr:row>19</xdr:row>
      <xdr:rowOff>36283</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260</xdr:col>
      <xdr:colOff>95059</xdr:colOff>
      <xdr:row>20</xdr:row>
      <xdr:rowOff>33961</xdr:rowOff>
    </xdr:from>
    <xdr:to>
      <xdr:col>260</xdr:col>
      <xdr:colOff>2548627</xdr:colOff>
      <xdr:row>37</xdr:row>
      <xdr:rowOff>135466</xdr:rowOff>
    </xdr:to>
    <xdr:graphicFrame macro="">
      <xdr:nvGraphicFramePr>
        <xdr:cNvPr id="113" name="Chart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265</xdr:col>
      <xdr:colOff>42333</xdr:colOff>
      <xdr:row>2</xdr:row>
      <xdr:rowOff>76200</xdr:rowOff>
    </xdr:from>
    <xdr:to>
      <xdr:col>265</xdr:col>
      <xdr:colOff>2489199</xdr:colOff>
      <xdr:row>19</xdr:row>
      <xdr:rowOff>25399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265</xdr:col>
      <xdr:colOff>59266</xdr:colOff>
      <xdr:row>20</xdr:row>
      <xdr:rowOff>0</xdr:rowOff>
    </xdr:from>
    <xdr:to>
      <xdr:col>265</xdr:col>
      <xdr:colOff>2512834</xdr:colOff>
      <xdr:row>37</xdr:row>
      <xdr:rowOff>101505</xdr:rowOff>
    </xdr:to>
    <xdr:graphicFrame macro="">
      <xdr:nvGraphicFramePr>
        <xdr:cNvPr id="115" name="Chart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270</xdr:col>
      <xdr:colOff>101601</xdr:colOff>
      <xdr:row>2</xdr:row>
      <xdr:rowOff>87084</xdr:rowOff>
    </xdr:from>
    <xdr:to>
      <xdr:col>270</xdr:col>
      <xdr:colOff>2548467</xdr:colOff>
      <xdr:row>19</xdr:row>
      <xdr:rowOff>36283</xdr:rowOff>
    </xdr:to>
    <xdr:graphicFrame macro="">
      <xdr:nvGraphicFramePr>
        <xdr:cNvPr id="116" name="Chart 1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270</xdr:col>
      <xdr:colOff>95059</xdr:colOff>
      <xdr:row>20</xdr:row>
      <xdr:rowOff>33961</xdr:rowOff>
    </xdr:from>
    <xdr:to>
      <xdr:col>270</xdr:col>
      <xdr:colOff>2548627</xdr:colOff>
      <xdr:row>37</xdr:row>
      <xdr:rowOff>135466</xdr:rowOff>
    </xdr:to>
    <xdr:graphicFrame macro="">
      <xdr:nvGraphicFramePr>
        <xdr:cNvPr id="117" name="Chart 1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275</xdr:col>
      <xdr:colOff>42333</xdr:colOff>
      <xdr:row>2</xdr:row>
      <xdr:rowOff>76200</xdr:rowOff>
    </xdr:from>
    <xdr:to>
      <xdr:col>275</xdr:col>
      <xdr:colOff>2489199</xdr:colOff>
      <xdr:row>19</xdr:row>
      <xdr:rowOff>25399</xdr:rowOff>
    </xdr:to>
    <xdr:graphicFrame macro="">
      <xdr:nvGraphicFramePr>
        <xdr:cNvPr id="118" name="Chart 1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275</xdr:col>
      <xdr:colOff>59266</xdr:colOff>
      <xdr:row>20</xdr:row>
      <xdr:rowOff>0</xdr:rowOff>
    </xdr:from>
    <xdr:to>
      <xdr:col>275</xdr:col>
      <xdr:colOff>2512834</xdr:colOff>
      <xdr:row>37</xdr:row>
      <xdr:rowOff>101505</xdr:rowOff>
    </xdr:to>
    <xdr:graphicFrame macro="">
      <xdr:nvGraphicFramePr>
        <xdr:cNvPr id="119" name="Chart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280</xdr:col>
      <xdr:colOff>101601</xdr:colOff>
      <xdr:row>2</xdr:row>
      <xdr:rowOff>87084</xdr:rowOff>
    </xdr:from>
    <xdr:to>
      <xdr:col>280</xdr:col>
      <xdr:colOff>2548467</xdr:colOff>
      <xdr:row>19</xdr:row>
      <xdr:rowOff>36283</xdr:rowOff>
    </xdr:to>
    <xdr:graphicFrame macro="">
      <xdr:nvGraphicFramePr>
        <xdr:cNvPr id="120" name="Chart 1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280</xdr:col>
      <xdr:colOff>95059</xdr:colOff>
      <xdr:row>20</xdr:row>
      <xdr:rowOff>33961</xdr:rowOff>
    </xdr:from>
    <xdr:to>
      <xdr:col>280</xdr:col>
      <xdr:colOff>2548627</xdr:colOff>
      <xdr:row>37</xdr:row>
      <xdr:rowOff>135466</xdr:rowOff>
    </xdr:to>
    <xdr:graphicFrame macro="">
      <xdr:nvGraphicFramePr>
        <xdr:cNvPr id="121" name="Chart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285</xdr:col>
      <xdr:colOff>42333</xdr:colOff>
      <xdr:row>2</xdr:row>
      <xdr:rowOff>76200</xdr:rowOff>
    </xdr:from>
    <xdr:to>
      <xdr:col>285</xdr:col>
      <xdr:colOff>2489199</xdr:colOff>
      <xdr:row>19</xdr:row>
      <xdr:rowOff>25399</xdr:rowOff>
    </xdr:to>
    <xdr:graphicFrame macro="">
      <xdr:nvGraphicFramePr>
        <xdr:cNvPr id="122" name="Chart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285</xdr:col>
      <xdr:colOff>59266</xdr:colOff>
      <xdr:row>20</xdr:row>
      <xdr:rowOff>0</xdr:rowOff>
    </xdr:from>
    <xdr:to>
      <xdr:col>285</xdr:col>
      <xdr:colOff>2484259</xdr:colOff>
      <xdr:row>37</xdr:row>
      <xdr:rowOff>101505</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290</xdr:col>
      <xdr:colOff>101601</xdr:colOff>
      <xdr:row>2</xdr:row>
      <xdr:rowOff>87084</xdr:rowOff>
    </xdr:from>
    <xdr:to>
      <xdr:col>290</xdr:col>
      <xdr:colOff>2548467</xdr:colOff>
      <xdr:row>19</xdr:row>
      <xdr:rowOff>36283</xdr:rowOff>
    </xdr:to>
    <xdr:graphicFrame macro="">
      <xdr:nvGraphicFramePr>
        <xdr:cNvPr id="1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290</xdr:col>
      <xdr:colOff>95059</xdr:colOff>
      <xdr:row>20</xdr:row>
      <xdr:rowOff>33961</xdr:rowOff>
    </xdr:from>
    <xdr:to>
      <xdr:col>290</xdr:col>
      <xdr:colOff>2548627</xdr:colOff>
      <xdr:row>37</xdr:row>
      <xdr:rowOff>135466</xdr:rowOff>
    </xdr:to>
    <xdr:graphicFrame macro="">
      <xdr:nvGraphicFramePr>
        <xdr:cNvPr id="125" name="Chart 1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295</xdr:col>
      <xdr:colOff>19473</xdr:colOff>
      <xdr:row>2</xdr:row>
      <xdr:rowOff>99060</xdr:rowOff>
    </xdr:from>
    <xdr:to>
      <xdr:col>295</xdr:col>
      <xdr:colOff>2540634</xdr:colOff>
      <xdr:row>19</xdr:row>
      <xdr:rowOff>48259</xdr:rowOff>
    </xdr:to>
    <xdr:graphicFrame macro="">
      <xdr:nvGraphicFramePr>
        <xdr:cNvPr id="126" name="Chart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295</xdr:col>
      <xdr:colOff>59266</xdr:colOff>
      <xdr:row>20</xdr:row>
      <xdr:rowOff>0</xdr:rowOff>
    </xdr:from>
    <xdr:to>
      <xdr:col>295</xdr:col>
      <xdr:colOff>2484259</xdr:colOff>
      <xdr:row>37</xdr:row>
      <xdr:rowOff>101505</xdr:rowOff>
    </xdr:to>
    <xdr:graphicFrame macro="">
      <xdr:nvGraphicFramePr>
        <xdr:cNvPr id="127" name="Chart 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300</xdr:col>
      <xdr:colOff>101601</xdr:colOff>
      <xdr:row>2</xdr:row>
      <xdr:rowOff>87084</xdr:rowOff>
    </xdr:from>
    <xdr:to>
      <xdr:col>300</xdr:col>
      <xdr:colOff>2548467</xdr:colOff>
      <xdr:row>19</xdr:row>
      <xdr:rowOff>36283</xdr:rowOff>
    </xdr:to>
    <xdr:graphicFrame macro="">
      <xdr:nvGraphicFramePr>
        <xdr:cNvPr id="128"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300</xdr:col>
      <xdr:colOff>95059</xdr:colOff>
      <xdr:row>20</xdr:row>
      <xdr:rowOff>33961</xdr:rowOff>
    </xdr:from>
    <xdr:to>
      <xdr:col>300</xdr:col>
      <xdr:colOff>2548627</xdr:colOff>
      <xdr:row>37</xdr:row>
      <xdr:rowOff>135466</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305</xdr:col>
      <xdr:colOff>42333</xdr:colOff>
      <xdr:row>2</xdr:row>
      <xdr:rowOff>76200</xdr:rowOff>
    </xdr:from>
    <xdr:to>
      <xdr:col>305</xdr:col>
      <xdr:colOff>2489199</xdr:colOff>
      <xdr:row>19</xdr:row>
      <xdr:rowOff>25399</xdr:rowOff>
    </xdr:to>
    <xdr:graphicFrame macro="">
      <xdr:nvGraphicFramePr>
        <xdr:cNvPr id="130"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305</xdr:col>
      <xdr:colOff>59266</xdr:colOff>
      <xdr:row>20</xdr:row>
      <xdr:rowOff>0</xdr:rowOff>
    </xdr:from>
    <xdr:to>
      <xdr:col>305</xdr:col>
      <xdr:colOff>2512834</xdr:colOff>
      <xdr:row>37</xdr:row>
      <xdr:rowOff>101505</xdr:rowOff>
    </xdr:to>
    <xdr:graphicFrame macro="">
      <xdr:nvGraphicFramePr>
        <xdr:cNvPr id="13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310</xdr:col>
      <xdr:colOff>101601</xdr:colOff>
      <xdr:row>2</xdr:row>
      <xdr:rowOff>87084</xdr:rowOff>
    </xdr:from>
    <xdr:to>
      <xdr:col>310</xdr:col>
      <xdr:colOff>2548467</xdr:colOff>
      <xdr:row>19</xdr:row>
      <xdr:rowOff>36283</xdr:rowOff>
    </xdr:to>
    <xdr:graphicFrame macro="">
      <xdr:nvGraphicFramePr>
        <xdr:cNvPr id="132"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310</xdr:col>
      <xdr:colOff>95059</xdr:colOff>
      <xdr:row>20</xdr:row>
      <xdr:rowOff>33961</xdr:rowOff>
    </xdr:from>
    <xdr:to>
      <xdr:col>310</xdr:col>
      <xdr:colOff>2548627</xdr:colOff>
      <xdr:row>37</xdr:row>
      <xdr:rowOff>135466</xdr:rowOff>
    </xdr:to>
    <xdr:graphicFrame macro="">
      <xdr:nvGraphicFramePr>
        <xdr:cNvPr id="133" name="Chart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315</xdr:col>
      <xdr:colOff>19473</xdr:colOff>
      <xdr:row>2</xdr:row>
      <xdr:rowOff>76200</xdr:rowOff>
    </xdr:from>
    <xdr:to>
      <xdr:col>315</xdr:col>
      <xdr:colOff>2540634</xdr:colOff>
      <xdr:row>19</xdr:row>
      <xdr:rowOff>25399</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315</xdr:col>
      <xdr:colOff>59266</xdr:colOff>
      <xdr:row>20</xdr:row>
      <xdr:rowOff>0</xdr:rowOff>
    </xdr:from>
    <xdr:to>
      <xdr:col>315</xdr:col>
      <xdr:colOff>2484259</xdr:colOff>
      <xdr:row>37</xdr:row>
      <xdr:rowOff>101505</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320</xdr:col>
      <xdr:colOff>101601</xdr:colOff>
      <xdr:row>2</xdr:row>
      <xdr:rowOff>87084</xdr:rowOff>
    </xdr:from>
    <xdr:to>
      <xdr:col>320</xdr:col>
      <xdr:colOff>2548467</xdr:colOff>
      <xdr:row>19</xdr:row>
      <xdr:rowOff>36283</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320</xdr:col>
      <xdr:colOff>95059</xdr:colOff>
      <xdr:row>20</xdr:row>
      <xdr:rowOff>33961</xdr:rowOff>
    </xdr:from>
    <xdr:to>
      <xdr:col>320</xdr:col>
      <xdr:colOff>2548627</xdr:colOff>
      <xdr:row>37</xdr:row>
      <xdr:rowOff>135466</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325</xdr:col>
      <xdr:colOff>19473</xdr:colOff>
      <xdr:row>2</xdr:row>
      <xdr:rowOff>68580</xdr:rowOff>
    </xdr:from>
    <xdr:to>
      <xdr:col>325</xdr:col>
      <xdr:colOff>2540634</xdr:colOff>
      <xdr:row>19</xdr:row>
      <xdr:rowOff>17779</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325</xdr:col>
      <xdr:colOff>59266</xdr:colOff>
      <xdr:row>20</xdr:row>
      <xdr:rowOff>0</xdr:rowOff>
    </xdr:from>
    <xdr:to>
      <xdr:col>325</xdr:col>
      <xdr:colOff>2484259</xdr:colOff>
      <xdr:row>37</xdr:row>
      <xdr:rowOff>101505</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330</xdr:col>
      <xdr:colOff>101601</xdr:colOff>
      <xdr:row>2</xdr:row>
      <xdr:rowOff>87084</xdr:rowOff>
    </xdr:from>
    <xdr:to>
      <xdr:col>330</xdr:col>
      <xdr:colOff>2548467</xdr:colOff>
      <xdr:row>19</xdr:row>
      <xdr:rowOff>36283</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330</xdr:col>
      <xdr:colOff>95059</xdr:colOff>
      <xdr:row>20</xdr:row>
      <xdr:rowOff>33961</xdr:rowOff>
    </xdr:from>
    <xdr:to>
      <xdr:col>330</xdr:col>
      <xdr:colOff>2548627</xdr:colOff>
      <xdr:row>37</xdr:row>
      <xdr:rowOff>135466</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335</xdr:col>
      <xdr:colOff>42333</xdr:colOff>
      <xdr:row>2</xdr:row>
      <xdr:rowOff>76200</xdr:rowOff>
    </xdr:from>
    <xdr:to>
      <xdr:col>335</xdr:col>
      <xdr:colOff>2489199</xdr:colOff>
      <xdr:row>19</xdr:row>
      <xdr:rowOff>25399</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335</xdr:col>
      <xdr:colOff>59266</xdr:colOff>
      <xdr:row>20</xdr:row>
      <xdr:rowOff>0</xdr:rowOff>
    </xdr:from>
    <xdr:to>
      <xdr:col>335</xdr:col>
      <xdr:colOff>2484259</xdr:colOff>
      <xdr:row>37</xdr:row>
      <xdr:rowOff>101505</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340</xdr:col>
      <xdr:colOff>101601</xdr:colOff>
      <xdr:row>2</xdr:row>
      <xdr:rowOff>87084</xdr:rowOff>
    </xdr:from>
    <xdr:to>
      <xdr:col>340</xdr:col>
      <xdr:colOff>2548467</xdr:colOff>
      <xdr:row>19</xdr:row>
      <xdr:rowOff>36283</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340</xdr:col>
      <xdr:colOff>95059</xdr:colOff>
      <xdr:row>20</xdr:row>
      <xdr:rowOff>33961</xdr:rowOff>
    </xdr:from>
    <xdr:to>
      <xdr:col>340</xdr:col>
      <xdr:colOff>2548627</xdr:colOff>
      <xdr:row>37</xdr:row>
      <xdr:rowOff>135466</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345</xdr:col>
      <xdr:colOff>42333</xdr:colOff>
      <xdr:row>2</xdr:row>
      <xdr:rowOff>76200</xdr:rowOff>
    </xdr:from>
    <xdr:to>
      <xdr:col>345</xdr:col>
      <xdr:colOff>2489199</xdr:colOff>
      <xdr:row>19</xdr:row>
      <xdr:rowOff>25399</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345</xdr:col>
      <xdr:colOff>59266</xdr:colOff>
      <xdr:row>20</xdr:row>
      <xdr:rowOff>0</xdr:rowOff>
    </xdr:from>
    <xdr:to>
      <xdr:col>345</xdr:col>
      <xdr:colOff>2512834</xdr:colOff>
      <xdr:row>37</xdr:row>
      <xdr:rowOff>101505</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350</xdr:col>
      <xdr:colOff>101601</xdr:colOff>
      <xdr:row>2</xdr:row>
      <xdr:rowOff>87084</xdr:rowOff>
    </xdr:from>
    <xdr:to>
      <xdr:col>350</xdr:col>
      <xdr:colOff>2548467</xdr:colOff>
      <xdr:row>19</xdr:row>
      <xdr:rowOff>36283</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350</xdr:col>
      <xdr:colOff>95059</xdr:colOff>
      <xdr:row>20</xdr:row>
      <xdr:rowOff>33961</xdr:rowOff>
    </xdr:from>
    <xdr:to>
      <xdr:col>350</xdr:col>
      <xdr:colOff>2548627</xdr:colOff>
      <xdr:row>37</xdr:row>
      <xdr:rowOff>135466</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355</xdr:col>
      <xdr:colOff>42333</xdr:colOff>
      <xdr:row>2</xdr:row>
      <xdr:rowOff>76200</xdr:rowOff>
    </xdr:from>
    <xdr:to>
      <xdr:col>355</xdr:col>
      <xdr:colOff>2489199</xdr:colOff>
      <xdr:row>19</xdr:row>
      <xdr:rowOff>25399</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355</xdr:col>
      <xdr:colOff>59266</xdr:colOff>
      <xdr:row>20</xdr:row>
      <xdr:rowOff>0</xdr:rowOff>
    </xdr:from>
    <xdr:to>
      <xdr:col>355</xdr:col>
      <xdr:colOff>2484259</xdr:colOff>
      <xdr:row>37</xdr:row>
      <xdr:rowOff>101505</xdr:rowOff>
    </xdr:to>
    <xdr:graphicFrame macro="">
      <xdr:nvGraphicFramePr>
        <xdr:cNvPr id="151" name="Chart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35"/>
  </sheetPr>
  <dimension ref="A1:P35"/>
  <sheetViews>
    <sheetView showGridLines="0" tabSelected="1" zoomScaleNormal="100" zoomScaleSheetLayoutView="100" workbookViewId="0"/>
  </sheetViews>
  <sheetFormatPr defaultColWidth="19.109375" defaultRowHeight="13.2" x14ac:dyDescent="0.25"/>
  <cols>
    <col min="1" max="2" width="8.88671875" style="2"/>
    <col min="3" max="3" width="8.88671875" style="8"/>
    <col min="4" max="9" width="8.88671875" style="2"/>
    <col min="10" max="10" width="8.88671875" style="5"/>
    <col min="11" max="13" width="8.88671875" style="2"/>
    <col min="14" max="14" width="7.5546875" style="2" customWidth="1"/>
    <col min="15" max="15" width="8.88671875" style="2"/>
    <col min="16" max="16" width="8.88671875" style="94"/>
    <col min="17" max="17" width="5.88671875" style="2" customWidth="1"/>
    <col min="18" max="16384" width="19.109375" style="2"/>
  </cols>
  <sheetData>
    <row r="1" spans="1:16" ht="30.6" customHeight="1" x14ac:dyDescent="0.25">
      <c r="J1" s="2"/>
      <c r="P1" s="93"/>
    </row>
    <row r="2" spans="1:16" ht="30.6" customHeight="1" x14ac:dyDescent="0.25">
      <c r="J2" s="2"/>
    </row>
    <row r="3" spans="1:16" ht="12.75" customHeight="1" x14ac:dyDescent="0.25">
      <c r="J3" s="2"/>
    </row>
    <row r="4" spans="1:16" ht="12.75" customHeight="1" x14ac:dyDescent="0.25">
      <c r="J4" s="2"/>
    </row>
    <row r="5" spans="1:16" ht="12.75" customHeight="1" x14ac:dyDescent="0.25"/>
    <row r="6" spans="1:16" ht="12.75" customHeight="1" x14ac:dyDescent="0.25"/>
    <row r="9" spans="1:16" ht="13.5" customHeight="1" x14ac:dyDescent="0.25"/>
    <row r="14" spans="1:16" ht="32.4" x14ac:dyDescent="0.55000000000000004">
      <c r="A14" s="374"/>
      <c r="B14" s="5"/>
      <c r="C14" s="5"/>
      <c r="D14" s="5"/>
      <c r="E14" s="5"/>
    </row>
    <row r="15" spans="1:16" ht="3" customHeight="1" x14ac:dyDescent="0.25">
      <c r="A15" s="5"/>
      <c r="B15" s="5"/>
      <c r="C15" s="5"/>
      <c r="D15" s="5"/>
      <c r="E15" s="5"/>
    </row>
    <row r="16" spans="1:16" ht="24.6" x14ac:dyDescent="0.4">
      <c r="A16" s="445"/>
      <c r="B16" s="5"/>
      <c r="C16" s="5"/>
      <c r="D16" s="5"/>
      <c r="E16" s="5"/>
    </row>
    <row r="17" spans="1:16" ht="6.75" customHeight="1" x14ac:dyDescent="0.25">
      <c r="A17" s="4"/>
      <c r="B17" s="5"/>
      <c r="C17" s="5"/>
      <c r="D17" s="5"/>
      <c r="E17" s="5"/>
    </row>
    <row r="18" spans="1:16" ht="15" x14ac:dyDescent="0.25">
      <c r="A18" s="446"/>
      <c r="B18" s="5"/>
      <c r="C18" s="5"/>
      <c r="D18" s="5"/>
      <c r="E18" s="5"/>
    </row>
    <row r="19" spans="1:16" x14ac:dyDescent="0.25">
      <c r="A19" s="1"/>
    </row>
    <row r="20" spans="1:16" x14ac:dyDescent="0.25">
      <c r="A20" s="43"/>
    </row>
    <row r="21" spans="1:16" x14ac:dyDescent="0.25">
      <c r="A21" s="43"/>
    </row>
    <row r="27" spans="1:16" s="14" customFormat="1" x14ac:dyDescent="0.25">
      <c r="C27" s="42"/>
      <c r="J27" s="112"/>
      <c r="P27" s="97"/>
    </row>
    <row r="35" ht="38.4" customHeight="1" x14ac:dyDescent="0.25"/>
  </sheetData>
  <phoneticPr fontId="3" type="noConversion"/>
  <printOptions horizontalCentered="1" verticalCentered="1"/>
  <pageMargins left="0.70866141732283472" right="0.70866141732283472" top="0.74803149606299213" bottom="0.74803149606299213" header="0.31496062992125984" footer="0.31496062992125984"/>
  <pageSetup orientation="landscape" errors="NA" r:id="rId1"/>
  <headerFooter alignWithMargins="0">
    <oddHeader>&amp;L&amp;G &amp;R2014 Yearbook of
Electricity Distributors</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35"/>
  </sheetPr>
  <dimension ref="A1:CJ493"/>
  <sheetViews>
    <sheetView showGridLines="0" zoomScaleNormal="100" zoomScaleSheetLayoutView="100" workbookViewId="0">
      <pane xSplit="1" ySplit="1" topLeftCell="B2" activePane="bottomRight" state="frozen"/>
      <selection activeCell="O10" sqref="O10"/>
      <selection pane="topRight" activeCell="O10" sqref="O10"/>
      <selection pane="bottomLeft" activeCell="O10" sqref="O10"/>
      <selection pane="bottomRight" activeCell="E29" sqref="E29"/>
    </sheetView>
  </sheetViews>
  <sheetFormatPr defaultColWidth="14.109375" defaultRowHeight="13.8" x14ac:dyDescent="0.25"/>
  <cols>
    <col min="1" max="1" width="42.44140625" style="193" bestFit="1" customWidth="1"/>
    <col min="2" max="8" width="15.5546875" style="27" customWidth="1"/>
    <col min="9" max="14" width="15.5546875" style="188" customWidth="1"/>
    <col min="15" max="73" width="15.5546875" style="27" customWidth="1"/>
    <col min="74" max="74" width="17.6640625" style="16" bestFit="1" customWidth="1"/>
    <col min="75" max="88" width="14.109375" style="16" customWidth="1"/>
    <col min="89" max="16384" width="14.109375" style="10"/>
  </cols>
  <sheetData>
    <row r="1" spans="1:88" s="25" customFormat="1" ht="52.8" x14ac:dyDescent="0.25">
      <c r="A1" s="213" t="s">
        <v>330</v>
      </c>
      <c r="B1" s="157" t="s">
        <v>169</v>
      </c>
      <c r="C1" s="157" t="s">
        <v>179</v>
      </c>
      <c r="D1" s="157" t="s">
        <v>180</v>
      </c>
      <c r="E1" s="157" t="s">
        <v>181</v>
      </c>
      <c r="F1" s="157" t="s">
        <v>182</v>
      </c>
      <c r="G1" s="157" t="s">
        <v>183</v>
      </c>
      <c r="H1" s="157" t="s">
        <v>184</v>
      </c>
      <c r="I1" s="422" t="s">
        <v>170</v>
      </c>
      <c r="J1" s="422" t="s">
        <v>185</v>
      </c>
      <c r="K1" s="422" t="s">
        <v>186</v>
      </c>
      <c r="L1" s="422" t="s">
        <v>268</v>
      </c>
      <c r="M1" s="422" t="s">
        <v>187</v>
      </c>
      <c r="N1" s="422" t="s">
        <v>188</v>
      </c>
      <c r="O1" s="157" t="s">
        <v>189</v>
      </c>
      <c r="P1" s="184" t="s">
        <v>269</v>
      </c>
      <c r="Q1" s="157" t="s">
        <v>171</v>
      </c>
      <c r="R1" s="157" t="s">
        <v>190</v>
      </c>
      <c r="S1" s="157" t="s">
        <v>191</v>
      </c>
      <c r="T1" s="157" t="s">
        <v>192</v>
      </c>
      <c r="U1" s="157" t="s">
        <v>193</v>
      </c>
      <c r="V1" s="157" t="s">
        <v>194</v>
      </c>
      <c r="W1" s="157" t="s">
        <v>195</v>
      </c>
      <c r="X1" s="157" t="s">
        <v>196</v>
      </c>
      <c r="Y1" s="157" t="s">
        <v>197</v>
      </c>
      <c r="Z1" s="157" t="s">
        <v>125</v>
      </c>
      <c r="AA1" s="157" t="s">
        <v>126</v>
      </c>
      <c r="AB1" s="157" t="s">
        <v>128</v>
      </c>
      <c r="AC1" s="157" t="s">
        <v>127</v>
      </c>
      <c r="AD1" s="157" t="s">
        <v>129</v>
      </c>
      <c r="AE1" s="157" t="s">
        <v>130</v>
      </c>
      <c r="AF1" s="157" t="s">
        <v>131</v>
      </c>
      <c r="AG1" s="157" t="s">
        <v>132</v>
      </c>
      <c r="AH1" s="157" t="s">
        <v>133</v>
      </c>
      <c r="AI1" s="157" t="s">
        <v>308</v>
      </c>
      <c r="AJ1" s="157" t="s">
        <v>134</v>
      </c>
      <c r="AK1" s="157" t="s">
        <v>52</v>
      </c>
      <c r="AL1" s="157" t="s">
        <v>135</v>
      </c>
      <c r="AM1" s="157" t="s">
        <v>136</v>
      </c>
      <c r="AN1" s="157" t="s">
        <v>137</v>
      </c>
      <c r="AO1" s="157" t="s">
        <v>138</v>
      </c>
      <c r="AP1" s="157" t="s">
        <v>144</v>
      </c>
      <c r="AQ1" s="157" t="s">
        <v>145</v>
      </c>
      <c r="AR1" s="184" t="s">
        <v>270</v>
      </c>
      <c r="AS1" s="157" t="s">
        <v>53</v>
      </c>
      <c r="AT1" s="157" t="s">
        <v>148</v>
      </c>
      <c r="AU1" s="157" t="s">
        <v>198</v>
      </c>
      <c r="AV1" s="157" t="s">
        <v>199</v>
      </c>
      <c r="AW1" s="157" t="s">
        <v>200</v>
      </c>
      <c r="AX1" s="157" t="s">
        <v>201</v>
      </c>
      <c r="AY1" s="157" t="s">
        <v>202</v>
      </c>
      <c r="AZ1" s="157" t="s">
        <v>203</v>
      </c>
      <c r="BA1" s="157" t="s">
        <v>204</v>
      </c>
      <c r="BB1" s="157" t="s">
        <v>205</v>
      </c>
      <c r="BC1" s="157" t="s">
        <v>207</v>
      </c>
      <c r="BD1" s="157" t="s">
        <v>29</v>
      </c>
      <c r="BE1" s="157" t="s">
        <v>206</v>
      </c>
      <c r="BF1" s="157" t="s">
        <v>208</v>
      </c>
      <c r="BG1" s="157" t="s">
        <v>209</v>
      </c>
      <c r="BH1" s="157" t="s">
        <v>210</v>
      </c>
      <c r="BI1" s="157" t="s">
        <v>211</v>
      </c>
      <c r="BJ1" s="157" t="s">
        <v>212</v>
      </c>
      <c r="BK1" s="157" t="s">
        <v>213</v>
      </c>
      <c r="BL1" s="157" t="s">
        <v>214</v>
      </c>
      <c r="BM1" s="157" t="s">
        <v>0</v>
      </c>
      <c r="BN1" s="157" t="s">
        <v>215</v>
      </c>
      <c r="BO1" s="157" t="s">
        <v>216</v>
      </c>
      <c r="BP1" s="157" t="s">
        <v>217</v>
      </c>
      <c r="BQ1" s="157" t="s">
        <v>218</v>
      </c>
      <c r="BR1" s="157" t="s">
        <v>219</v>
      </c>
      <c r="BS1" s="157" t="s">
        <v>163</v>
      </c>
      <c r="BT1" s="157" t="s">
        <v>164</v>
      </c>
      <c r="BU1" s="157" t="s">
        <v>165</v>
      </c>
    </row>
    <row r="2" spans="1:88" ht="9.75" customHeight="1" x14ac:dyDescent="0.25">
      <c r="A2" s="214"/>
      <c r="B2" s="33"/>
      <c r="C2" s="33"/>
      <c r="D2" s="33"/>
      <c r="E2" s="33"/>
      <c r="F2" s="33"/>
      <c r="G2" s="33"/>
      <c r="H2" s="33"/>
      <c r="I2" s="423"/>
      <c r="J2" s="423"/>
      <c r="K2" s="423"/>
      <c r="L2" s="423"/>
      <c r="M2" s="423"/>
      <c r="N2" s="42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1"/>
    </row>
    <row r="3" spans="1:88" s="170" customFormat="1" ht="14.25" customHeight="1" x14ac:dyDescent="0.25">
      <c r="A3" s="262" t="s">
        <v>271</v>
      </c>
      <c r="B3" s="312">
        <v>11607</v>
      </c>
      <c r="C3" s="312">
        <v>1408</v>
      </c>
      <c r="D3" s="312">
        <v>32215</v>
      </c>
      <c r="E3" s="312">
        <v>8569</v>
      </c>
      <c r="F3" s="312">
        <v>35576</v>
      </c>
      <c r="G3" s="312">
        <v>60095</v>
      </c>
      <c r="H3" s="312">
        <v>47143</v>
      </c>
      <c r="I3" s="312">
        <v>25896</v>
      </c>
      <c r="J3" s="312">
        <v>5955</v>
      </c>
      <c r="K3" s="312">
        <v>1068</v>
      </c>
      <c r="L3" s="312">
        <v>14591</v>
      </c>
      <c r="M3" s="312">
        <v>1809</v>
      </c>
      <c r="N3" s="312">
        <v>10852</v>
      </c>
      <c r="O3" s="312">
        <v>179182</v>
      </c>
      <c r="P3" s="312">
        <v>36131</v>
      </c>
      <c r="Q3" s="312">
        <v>78144</v>
      </c>
      <c r="R3" s="312">
        <v>16327</v>
      </c>
      <c r="S3" s="312">
        <v>2862</v>
      </c>
      <c r="T3" s="312">
        <v>26471</v>
      </c>
      <c r="U3" s="312">
        <v>18099</v>
      </c>
      <c r="V3" s="312">
        <v>3298</v>
      </c>
      <c r="W3" s="312">
        <v>42680</v>
      </c>
      <c r="X3" s="312">
        <v>10180</v>
      </c>
      <c r="Y3" s="312">
        <v>48384</v>
      </c>
      <c r="Z3" s="312">
        <v>18819</v>
      </c>
      <c r="AA3" s="312">
        <v>19623</v>
      </c>
      <c r="AB3" s="312">
        <v>2264</v>
      </c>
      <c r="AC3" s="312">
        <v>219536</v>
      </c>
      <c r="AD3" s="312">
        <v>1069</v>
      </c>
      <c r="AE3" s="312">
        <v>4818</v>
      </c>
      <c r="AF3" s="312">
        <v>138992</v>
      </c>
      <c r="AG3" s="312">
        <v>1106663</v>
      </c>
      <c r="AH3" s="312">
        <v>291759</v>
      </c>
      <c r="AI3" s="312">
        <v>14728</v>
      </c>
      <c r="AJ3" s="312">
        <v>4751</v>
      </c>
      <c r="AK3" s="312">
        <v>24046</v>
      </c>
      <c r="AL3" s="312">
        <v>82425</v>
      </c>
      <c r="AM3" s="312">
        <v>8800</v>
      </c>
      <c r="AN3" s="312">
        <v>10986</v>
      </c>
      <c r="AO3" s="312">
        <v>138568</v>
      </c>
      <c r="AP3" s="312">
        <v>6163</v>
      </c>
      <c r="AQ3" s="312">
        <v>32268</v>
      </c>
      <c r="AR3" s="312">
        <v>31349</v>
      </c>
      <c r="AS3" s="312">
        <v>46600</v>
      </c>
      <c r="AT3" s="312">
        <v>7230</v>
      </c>
      <c r="AU3" s="312">
        <v>17393</v>
      </c>
      <c r="AV3" s="312">
        <v>21067</v>
      </c>
      <c r="AW3" s="312">
        <v>5237</v>
      </c>
      <c r="AX3" s="312">
        <v>60486</v>
      </c>
      <c r="AY3" s="312">
        <v>10407</v>
      </c>
      <c r="AZ3" s="312">
        <v>11816</v>
      </c>
      <c r="BA3" s="312">
        <v>50365</v>
      </c>
      <c r="BB3" s="312">
        <v>9358</v>
      </c>
      <c r="BC3" s="312">
        <v>32140</v>
      </c>
      <c r="BD3" s="312">
        <v>316596</v>
      </c>
      <c r="BE3" s="312">
        <v>29635</v>
      </c>
      <c r="BF3" s="312">
        <v>3756</v>
      </c>
      <c r="BG3" s="312">
        <v>5040</v>
      </c>
      <c r="BH3" s="312">
        <v>2335</v>
      </c>
      <c r="BI3" s="312">
        <v>15046</v>
      </c>
      <c r="BJ3" s="312">
        <v>45319</v>
      </c>
      <c r="BK3" s="312">
        <v>6191</v>
      </c>
      <c r="BL3" s="312">
        <v>661959</v>
      </c>
      <c r="BM3" s="312">
        <v>107574</v>
      </c>
      <c r="BN3" s="312">
        <v>12165</v>
      </c>
      <c r="BO3" s="312">
        <v>48409</v>
      </c>
      <c r="BP3" s="312">
        <v>20549</v>
      </c>
      <c r="BQ3" s="312">
        <v>3213</v>
      </c>
      <c r="BR3" s="312">
        <v>3273</v>
      </c>
      <c r="BS3" s="312">
        <v>20060</v>
      </c>
      <c r="BT3" s="312">
        <v>38963</v>
      </c>
      <c r="BU3" s="312">
        <v>14299</v>
      </c>
      <c r="BV3" s="183"/>
      <c r="BW3" s="169"/>
      <c r="BX3" s="169"/>
      <c r="BY3" s="169"/>
      <c r="BZ3" s="169"/>
      <c r="CA3" s="169"/>
      <c r="CB3" s="169"/>
      <c r="CC3" s="169"/>
      <c r="CD3" s="169"/>
      <c r="CE3" s="169"/>
      <c r="CF3" s="169"/>
      <c r="CG3" s="169"/>
      <c r="CH3" s="169"/>
      <c r="CI3" s="169"/>
      <c r="CJ3" s="169"/>
    </row>
    <row r="4" spans="1:88" s="170" customFormat="1" ht="14.25" customHeight="1" x14ac:dyDescent="0.25">
      <c r="A4" s="327" t="s">
        <v>272</v>
      </c>
      <c r="B4" s="312">
        <v>0</v>
      </c>
      <c r="C4" s="312">
        <v>235</v>
      </c>
      <c r="D4" s="312">
        <v>3501</v>
      </c>
      <c r="E4" s="312">
        <v>1275</v>
      </c>
      <c r="F4" s="312">
        <v>2776</v>
      </c>
      <c r="G4" s="312">
        <v>5244</v>
      </c>
      <c r="H4" s="312">
        <v>4816</v>
      </c>
      <c r="I4" s="312">
        <v>2505</v>
      </c>
      <c r="J4" s="312">
        <v>716</v>
      </c>
      <c r="K4" s="312">
        <v>154</v>
      </c>
      <c r="L4" s="312">
        <v>1712</v>
      </c>
      <c r="M4" s="312">
        <v>165</v>
      </c>
      <c r="N4" s="312">
        <v>1379</v>
      </c>
      <c r="O4" s="312">
        <v>17809</v>
      </c>
      <c r="P4" s="312">
        <v>3874</v>
      </c>
      <c r="Q4" s="312">
        <v>7302</v>
      </c>
      <c r="R4" s="312">
        <v>1787</v>
      </c>
      <c r="S4" s="312">
        <v>410</v>
      </c>
      <c r="T4" s="312">
        <v>1922</v>
      </c>
      <c r="U4" s="312">
        <v>2041</v>
      </c>
      <c r="V4" s="312">
        <v>408</v>
      </c>
      <c r="W4" s="312">
        <v>3996</v>
      </c>
      <c r="X4" s="312">
        <v>749</v>
      </c>
      <c r="Y4" s="312">
        <v>3976</v>
      </c>
      <c r="Z4" s="312">
        <v>2343</v>
      </c>
      <c r="AA4" s="312">
        <v>1701</v>
      </c>
      <c r="AB4" s="312">
        <v>410</v>
      </c>
      <c r="AC4" s="312">
        <v>18464</v>
      </c>
      <c r="AD4" s="312">
        <v>141</v>
      </c>
      <c r="AE4" s="312">
        <v>600</v>
      </c>
      <c r="AF4" s="312">
        <v>9019</v>
      </c>
      <c r="AG4" s="312">
        <v>104083</v>
      </c>
      <c r="AH4" s="312">
        <v>24149</v>
      </c>
      <c r="AI4" s="312">
        <v>993</v>
      </c>
      <c r="AJ4" s="312">
        <v>745</v>
      </c>
      <c r="AK4" s="312">
        <v>2981</v>
      </c>
      <c r="AL4" s="312">
        <v>7776</v>
      </c>
      <c r="AM4" s="312">
        <v>1068</v>
      </c>
      <c r="AN4" s="312">
        <v>2105</v>
      </c>
      <c r="AO4" s="312">
        <v>12368</v>
      </c>
      <c r="AP4" s="312">
        <v>762</v>
      </c>
      <c r="AQ4" s="312">
        <v>2544</v>
      </c>
      <c r="AR4" s="312">
        <v>3142</v>
      </c>
      <c r="AS4" s="312">
        <v>4395</v>
      </c>
      <c r="AT4" s="312">
        <v>1309</v>
      </c>
      <c r="AU4" s="312">
        <v>2006</v>
      </c>
      <c r="AV4" s="312">
        <v>2654</v>
      </c>
      <c r="AW4" s="312">
        <v>755</v>
      </c>
      <c r="AX4" s="312">
        <v>5104</v>
      </c>
      <c r="AY4" s="312">
        <v>1141</v>
      </c>
      <c r="AZ4" s="312">
        <v>1358</v>
      </c>
      <c r="BA4" s="312">
        <v>3860</v>
      </c>
      <c r="BB4" s="312">
        <v>1315</v>
      </c>
      <c r="BC4" s="312">
        <v>3549</v>
      </c>
      <c r="BD4" s="312">
        <v>31897</v>
      </c>
      <c r="BE4" s="312">
        <v>3481</v>
      </c>
      <c r="BF4" s="312">
        <v>429</v>
      </c>
      <c r="BG4" s="312">
        <v>754</v>
      </c>
      <c r="BH4" s="312">
        <v>395</v>
      </c>
      <c r="BI4" s="312">
        <v>1731</v>
      </c>
      <c r="BJ4" s="312">
        <v>4654</v>
      </c>
      <c r="BK4" s="312">
        <v>652</v>
      </c>
      <c r="BL4" s="312">
        <v>71387</v>
      </c>
      <c r="BM4" s="312">
        <v>8874</v>
      </c>
      <c r="BN4" s="312">
        <v>785</v>
      </c>
      <c r="BO4" s="312">
        <v>5570</v>
      </c>
      <c r="BP4" s="312">
        <v>1759</v>
      </c>
      <c r="BQ4" s="312">
        <v>478</v>
      </c>
      <c r="BR4" s="312">
        <v>473</v>
      </c>
      <c r="BS4" s="312">
        <v>2528</v>
      </c>
      <c r="BT4" s="312">
        <v>2156</v>
      </c>
      <c r="BU4" s="312">
        <v>1247</v>
      </c>
      <c r="BV4" s="183"/>
      <c r="BW4" s="169"/>
      <c r="BX4" s="169"/>
      <c r="BY4" s="169"/>
      <c r="BZ4" s="169"/>
      <c r="CA4" s="169"/>
      <c r="CB4" s="169"/>
      <c r="CC4" s="169"/>
      <c r="CD4" s="169"/>
      <c r="CE4" s="169"/>
      <c r="CF4" s="169"/>
      <c r="CG4" s="169"/>
      <c r="CH4" s="169"/>
      <c r="CI4" s="169"/>
      <c r="CJ4" s="169"/>
    </row>
    <row r="5" spans="1:88" s="170" customFormat="1" ht="14.25" customHeight="1" x14ac:dyDescent="0.25">
      <c r="A5" s="327" t="s">
        <v>273</v>
      </c>
      <c r="B5" s="312">
        <v>43</v>
      </c>
      <c r="C5" s="312">
        <v>20</v>
      </c>
      <c r="D5" s="312">
        <v>397</v>
      </c>
      <c r="E5" s="312">
        <v>127</v>
      </c>
      <c r="F5" s="312">
        <v>437</v>
      </c>
      <c r="G5" s="312">
        <v>1027</v>
      </c>
      <c r="H5" s="312">
        <v>723</v>
      </c>
      <c r="I5" s="312">
        <v>226</v>
      </c>
      <c r="J5" s="312">
        <v>58</v>
      </c>
      <c r="K5" s="312">
        <v>13</v>
      </c>
      <c r="L5" s="312">
        <v>123</v>
      </c>
      <c r="M5" s="312">
        <v>11</v>
      </c>
      <c r="N5" s="312">
        <v>167</v>
      </c>
      <c r="O5" s="312">
        <v>4359</v>
      </c>
      <c r="P5" s="312">
        <v>497</v>
      </c>
      <c r="Q5" s="312">
        <v>1211</v>
      </c>
      <c r="R5" s="312">
        <v>150</v>
      </c>
      <c r="S5" s="312">
        <v>29</v>
      </c>
      <c r="T5" s="312">
        <v>247</v>
      </c>
      <c r="U5" s="312">
        <v>221</v>
      </c>
      <c r="V5" s="312">
        <v>47</v>
      </c>
      <c r="W5" s="312">
        <v>511</v>
      </c>
      <c r="X5" s="312">
        <v>109</v>
      </c>
      <c r="Y5" s="312">
        <v>599</v>
      </c>
      <c r="Z5" s="312">
        <v>161</v>
      </c>
      <c r="AA5" s="312">
        <v>210</v>
      </c>
      <c r="AB5" s="312">
        <v>42</v>
      </c>
      <c r="AC5" s="312">
        <v>2065</v>
      </c>
      <c r="AD5" s="312">
        <v>11</v>
      </c>
      <c r="AE5" s="312">
        <v>81</v>
      </c>
      <c r="AF5" s="312">
        <v>1601</v>
      </c>
      <c r="AG5" s="312">
        <v>7984</v>
      </c>
      <c r="AH5" s="312">
        <v>3617</v>
      </c>
      <c r="AI5" s="312">
        <v>69</v>
      </c>
      <c r="AJ5" s="312">
        <v>62</v>
      </c>
      <c r="AK5" s="312">
        <v>326</v>
      </c>
      <c r="AL5" s="312">
        <v>941</v>
      </c>
      <c r="AM5" s="312">
        <v>128</v>
      </c>
      <c r="AN5" s="312">
        <v>173</v>
      </c>
      <c r="AO5" s="312">
        <v>1605</v>
      </c>
      <c r="AP5" s="312">
        <v>110</v>
      </c>
      <c r="AQ5" s="312">
        <v>296</v>
      </c>
      <c r="AR5" s="312">
        <v>380</v>
      </c>
      <c r="AS5" s="312">
        <v>829</v>
      </c>
      <c r="AT5" s="312">
        <v>133</v>
      </c>
      <c r="AU5" s="312">
        <v>160</v>
      </c>
      <c r="AV5" s="312">
        <v>254</v>
      </c>
      <c r="AW5" s="312">
        <v>70</v>
      </c>
      <c r="AX5" s="312">
        <v>940</v>
      </c>
      <c r="AY5" s="312">
        <v>137</v>
      </c>
      <c r="AZ5" s="312">
        <v>166</v>
      </c>
      <c r="BA5" s="312">
        <v>505</v>
      </c>
      <c r="BB5" s="312">
        <v>147</v>
      </c>
      <c r="BC5" s="312">
        <v>367</v>
      </c>
      <c r="BD5" s="312">
        <v>4789</v>
      </c>
      <c r="BE5" s="312">
        <v>371</v>
      </c>
      <c r="BF5" s="312">
        <v>61</v>
      </c>
      <c r="BG5" s="312">
        <v>64</v>
      </c>
      <c r="BH5" s="312">
        <v>49</v>
      </c>
      <c r="BI5" s="312">
        <v>141</v>
      </c>
      <c r="BJ5" s="312">
        <v>509</v>
      </c>
      <c r="BK5" s="312">
        <v>92</v>
      </c>
      <c r="BL5" s="312">
        <v>10864</v>
      </c>
      <c r="BM5" s="312">
        <v>1044</v>
      </c>
      <c r="BN5" s="312">
        <v>35</v>
      </c>
      <c r="BO5" s="312">
        <v>694</v>
      </c>
      <c r="BP5" s="312">
        <v>161</v>
      </c>
      <c r="BQ5" s="312">
        <v>40</v>
      </c>
      <c r="BR5" s="312">
        <v>50</v>
      </c>
      <c r="BS5" s="312">
        <v>234</v>
      </c>
      <c r="BT5" s="312">
        <v>369</v>
      </c>
      <c r="BU5" s="312">
        <v>199</v>
      </c>
      <c r="BV5" s="183"/>
      <c r="BW5" s="169"/>
      <c r="BX5" s="169"/>
      <c r="BY5" s="169"/>
      <c r="BZ5" s="169"/>
      <c r="CA5" s="169"/>
      <c r="CB5" s="169"/>
      <c r="CC5" s="169"/>
      <c r="CD5" s="169"/>
      <c r="CE5" s="169"/>
      <c r="CF5" s="169"/>
      <c r="CG5" s="169"/>
      <c r="CH5" s="169"/>
      <c r="CI5" s="169"/>
      <c r="CJ5" s="169"/>
    </row>
    <row r="6" spans="1:88" s="170" customFormat="1" ht="15" customHeight="1" x14ac:dyDescent="0.25">
      <c r="A6" s="261" t="s">
        <v>274</v>
      </c>
      <c r="B6" s="312">
        <v>0</v>
      </c>
      <c r="C6" s="312">
        <v>0</v>
      </c>
      <c r="D6" s="312">
        <v>2</v>
      </c>
      <c r="E6" s="312">
        <v>0</v>
      </c>
      <c r="F6" s="312">
        <v>0</v>
      </c>
      <c r="G6" s="312">
        <v>0</v>
      </c>
      <c r="H6" s="312">
        <v>2</v>
      </c>
      <c r="I6" s="312">
        <v>0</v>
      </c>
      <c r="J6" s="312">
        <v>0</v>
      </c>
      <c r="K6" s="312">
        <v>0</v>
      </c>
      <c r="L6" s="312">
        <v>0</v>
      </c>
      <c r="M6" s="312">
        <v>0</v>
      </c>
      <c r="N6" s="312">
        <v>0</v>
      </c>
      <c r="O6" s="312">
        <v>9</v>
      </c>
      <c r="P6" s="312">
        <v>1</v>
      </c>
      <c r="Q6" s="312">
        <v>5</v>
      </c>
      <c r="R6" s="312">
        <v>1</v>
      </c>
      <c r="S6" s="312">
        <v>0</v>
      </c>
      <c r="T6" s="312">
        <v>0</v>
      </c>
      <c r="U6" s="312">
        <v>1</v>
      </c>
      <c r="V6" s="312">
        <v>0</v>
      </c>
      <c r="W6" s="312">
        <v>0</v>
      </c>
      <c r="X6" s="312">
        <v>0</v>
      </c>
      <c r="Y6" s="312">
        <v>4</v>
      </c>
      <c r="Z6" s="312">
        <v>0</v>
      </c>
      <c r="AA6" s="312">
        <v>0</v>
      </c>
      <c r="AB6" s="312">
        <v>2</v>
      </c>
      <c r="AC6" s="312">
        <v>11</v>
      </c>
      <c r="AD6" s="312">
        <v>0</v>
      </c>
      <c r="AE6" s="312">
        <v>0</v>
      </c>
      <c r="AF6" s="312">
        <v>6</v>
      </c>
      <c r="AG6" s="312">
        <v>0</v>
      </c>
      <c r="AH6" s="312">
        <v>11</v>
      </c>
      <c r="AI6" s="312">
        <v>0</v>
      </c>
      <c r="AJ6" s="312">
        <v>0</v>
      </c>
      <c r="AK6" s="312">
        <v>3</v>
      </c>
      <c r="AL6" s="312">
        <v>1</v>
      </c>
      <c r="AM6" s="312">
        <v>0</v>
      </c>
      <c r="AN6" s="312">
        <v>0</v>
      </c>
      <c r="AO6" s="312">
        <v>3</v>
      </c>
      <c r="AP6" s="312">
        <v>0</v>
      </c>
      <c r="AQ6" s="312">
        <v>3</v>
      </c>
      <c r="AR6" s="312">
        <v>0</v>
      </c>
      <c r="AS6" s="312">
        <v>0</v>
      </c>
      <c r="AT6" s="312">
        <v>0</v>
      </c>
      <c r="AU6" s="312">
        <v>0</v>
      </c>
      <c r="AV6" s="312">
        <v>0</v>
      </c>
      <c r="AW6" s="312">
        <v>0</v>
      </c>
      <c r="AX6" s="312">
        <v>0</v>
      </c>
      <c r="AY6" s="312">
        <v>0</v>
      </c>
      <c r="AZ6" s="312">
        <v>0</v>
      </c>
      <c r="BA6" s="312">
        <v>1</v>
      </c>
      <c r="BB6" s="312">
        <v>0</v>
      </c>
      <c r="BC6" s="312">
        <v>2</v>
      </c>
      <c r="BD6" s="312">
        <v>2</v>
      </c>
      <c r="BE6" s="312">
        <v>0</v>
      </c>
      <c r="BF6" s="312">
        <v>0</v>
      </c>
      <c r="BG6" s="312">
        <v>0</v>
      </c>
      <c r="BH6" s="312">
        <v>0</v>
      </c>
      <c r="BI6" s="312">
        <v>0</v>
      </c>
      <c r="BJ6" s="312">
        <v>0</v>
      </c>
      <c r="BK6" s="312">
        <v>0</v>
      </c>
      <c r="BL6" s="312">
        <v>42</v>
      </c>
      <c r="BM6" s="312">
        <v>2</v>
      </c>
      <c r="BN6" s="312">
        <v>0</v>
      </c>
      <c r="BO6" s="312">
        <v>1</v>
      </c>
      <c r="BP6" s="312">
        <v>1</v>
      </c>
      <c r="BQ6" s="312">
        <v>0</v>
      </c>
      <c r="BR6" s="312">
        <v>1</v>
      </c>
      <c r="BS6" s="312">
        <v>0</v>
      </c>
      <c r="BT6" s="312">
        <v>0</v>
      </c>
      <c r="BU6" s="312">
        <v>0</v>
      </c>
      <c r="BV6" s="183"/>
      <c r="BW6" s="169"/>
      <c r="BX6" s="169"/>
      <c r="BY6" s="169"/>
      <c r="BZ6" s="169"/>
      <c r="CA6" s="169"/>
      <c r="CB6" s="169"/>
      <c r="CC6" s="169"/>
      <c r="CD6" s="169"/>
      <c r="CE6" s="169"/>
      <c r="CF6" s="169"/>
      <c r="CG6" s="169"/>
      <c r="CH6" s="169"/>
      <c r="CI6" s="169"/>
      <c r="CJ6" s="169"/>
    </row>
    <row r="7" spans="1:88" s="170" customFormat="1" ht="15" customHeight="1" x14ac:dyDescent="0.25">
      <c r="A7" s="263" t="s">
        <v>5</v>
      </c>
      <c r="B7" s="312">
        <v>0</v>
      </c>
      <c r="C7" s="312">
        <v>0</v>
      </c>
      <c r="D7" s="312">
        <v>0</v>
      </c>
      <c r="E7" s="312">
        <v>0</v>
      </c>
      <c r="F7" s="312">
        <v>0</v>
      </c>
      <c r="G7" s="312">
        <v>0</v>
      </c>
      <c r="H7" s="312">
        <v>0</v>
      </c>
      <c r="I7" s="312">
        <v>0</v>
      </c>
      <c r="J7" s="312">
        <v>0</v>
      </c>
      <c r="K7" s="312">
        <v>0</v>
      </c>
      <c r="L7" s="312">
        <v>0</v>
      </c>
      <c r="M7" s="312">
        <v>0</v>
      </c>
      <c r="N7" s="312">
        <v>0</v>
      </c>
      <c r="O7" s="312">
        <v>0</v>
      </c>
      <c r="P7" s="312">
        <v>0</v>
      </c>
      <c r="Q7" s="312">
        <v>0</v>
      </c>
      <c r="R7" s="312">
        <v>0</v>
      </c>
      <c r="S7" s="312">
        <v>0</v>
      </c>
      <c r="T7" s="312">
        <v>0</v>
      </c>
      <c r="U7" s="312">
        <v>0</v>
      </c>
      <c r="V7" s="312">
        <v>0</v>
      </c>
      <c r="W7" s="312">
        <v>0</v>
      </c>
      <c r="X7" s="312">
        <v>0</v>
      </c>
      <c r="Y7" s="312">
        <v>0</v>
      </c>
      <c r="Z7" s="312">
        <v>0</v>
      </c>
      <c r="AA7" s="312">
        <v>0</v>
      </c>
      <c r="AB7" s="312">
        <v>0</v>
      </c>
      <c r="AC7" s="312">
        <v>0</v>
      </c>
      <c r="AD7" s="312">
        <v>0</v>
      </c>
      <c r="AE7" s="312">
        <v>0</v>
      </c>
      <c r="AF7" s="312">
        <v>0</v>
      </c>
      <c r="AG7" s="312">
        <v>562</v>
      </c>
      <c r="AH7" s="312">
        <v>0</v>
      </c>
      <c r="AI7" s="312">
        <v>0</v>
      </c>
      <c r="AJ7" s="312">
        <v>0</v>
      </c>
      <c r="AK7" s="312">
        <v>0</v>
      </c>
      <c r="AL7" s="312">
        <v>0</v>
      </c>
      <c r="AM7" s="312">
        <v>0</v>
      </c>
      <c r="AN7" s="312">
        <v>0</v>
      </c>
      <c r="AO7" s="312">
        <v>0</v>
      </c>
      <c r="AP7" s="312">
        <v>0</v>
      </c>
      <c r="AQ7" s="312">
        <v>0</v>
      </c>
      <c r="AR7" s="312">
        <v>0</v>
      </c>
      <c r="AS7" s="312">
        <v>0</v>
      </c>
      <c r="AT7" s="312">
        <v>0</v>
      </c>
      <c r="AU7" s="312">
        <v>0</v>
      </c>
      <c r="AV7" s="312">
        <v>0</v>
      </c>
      <c r="AW7" s="312">
        <v>0</v>
      </c>
      <c r="AX7" s="312">
        <v>0</v>
      </c>
      <c r="AY7" s="312">
        <v>0</v>
      </c>
      <c r="AZ7" s="312">
        <v>0</v>
      </c>
      <c r="BA7" s="312">
        <v>0</v>
      </c>
      <c r="BB7" s="312">
        <v>0</v>
      </c>
      <c r="BC7" s="312">
        <v>0</v>
      </c>
      <c r="BD7" s="312">
        <v>0</v>
      </c>
      <c r="BE7" s="312">
        <v>0</v>
      </c>
      <c r="BF7" s="312">
        <v>0</v>
      </c>
      <c r="BG7" s="312">
        <v>0</v>
      </c>
      <c r="BH7" s="312">
        <v>0</v>
      </c>
      <c r="BI7" s="312">
        <v>0</v>
      </c>
      <c r="BJ7" s="312">
        <v>0</v>
      </c>
      <c r="BK7" s="312">
        <v>0</v>
      </c>
      <c r="BL7" s="312">
        <v>0</v>
      </c>
      <c r="BM7" s="312">
        <v>0</v>
      </c>
      <c r="BN7" s="312">
        <v>0</v>
      </c>
      <c r="BO7" s="312">
        <v>0</v>
      </c>
      <c r="BP7" s="312">
        <v>0</v>
      </c>
      <c r="BQ7" s="312">
        <v>0</v>
      </c>
      <c r="BR7" s="312">
        <v>0</v>
      </c>
      <c r="BS7" s="312">
        <v>0</v>
      </c>
      <c r="BT7" s="312">
        <v>0</v>
      </c>
      <c r="BU7" s="312">
        <v>0</v>
      </c>
      <c r="BV7" s="183"/>
      <c r="BW7" s="169"/>
      <c r="BX7" s="169"/>
      <c r="BY7" s="169"/>
      <c r="BZ7" s="169"/>
      <c r="CA7" s="169"/>
      <c r="CB7" s="169"/>
      <c r="CC7" s="169"/>
      <c r="CD7" s="169"/>
      <c r="CE7" s="169"/>
      <c r="CF7" s="169"/>
      <c r="CG7" s="169"/>
      <c r="CH7" s="169"/>
      <c r="CI7" s="169"/>
      <c r="CJ7" s="169"/>
    </row>
    <row r="8" spans="1:88" ht="14.25" customHeight="1" thickBot="1" x14ac:dyDescent="0.3">
      <c r="A8" s="264" t="s">
        <v>86</v>
      </c>
      <c r="B8" s="448">
        <v>11650</v>
      </c>
      <c r="C8" s="448">
        <v>1663</v>
      </c>
      <c r="D8" s="448">
        <v>36115</v>
      </c>
      <c r="E8" s="448">
        <v>9971</v>
      </c>
      <c r="F8" s="448">
        <v>38789</v>
      </c>
      <c r="G8" s="448">
        <v>66366</v>
      </c>
      <c r="H8" s="448">
        <v>52684</v>
      </c>
      <c r="I8" s="449">
        <v>28627</v>
      </c>
      <c r="J8" s="449">
        <v>6729</v>
      </c>
      <c r="K8" s="449">
        <v>1235</v>
      </c>
      <c r="L8" s="449">
        <v>16426</v>
      </c>
      <c r="M8" s="449">
        <v>1985</v>
      </c>
      <c r="N8" s="449">
        <v>12398</v>
      </c>
      <c r="O8" s="448">
        <v>201359</v>
      </c>
      <c r="P8" s="448">
        <v>40503</v>
      </c>
      <c r="Q8" s="448">
        <v>86662</v>
      </c>
      <c r="R8" s="448">
        <v>18265</v>
      </c>
      <c r="S8" s="448">
        <v>3301</v>
      </c>
      <c r="T8" s="448">
        <v>28640</v>
      </c>
      <c r="U8" s="448">
        <v>20362</v>
      </c>
      <c r="V8" s="448">
        <v>3753</v>
      </c>
      <c r="W8" s="448">
        <v>47187</v>
      </c>
      <c r="X8" s="448">
        <v>11038</v>
      </c>
      <c r="Y8" s="448">
        <v>52963</v>
      </c>
      <c r="Z8" s="448">
        <v>21323</v>
      </c>
      <c r="AA8" s="448">
        <v>21534</v>
      </c>
      <c r="AB8" s="448">
        <v>2718</v>
      </c>
      <c r="AC8" s="448">
        <v>240076</v>
      </c>
      <c r="AD8" s="448">
        <v>1221</v>
      </c>
      <c r="AE8" s="448">
        <v>5499</v>
      </c>
      <c r="AF8" s="448">
        <v>149618</v>
      </c>
      <c r="AG8" s="448">
        <v>1219292</v>
      </c>
      <c r="AH8" s="448">
        <v>319536</v>
      </c>
      <c r="AI8" s="448">
        <v>15790</v>
      </c>
      <c r="AJ8" s="448">
        <v>5558</v>
      </c>
      <c r="AK8" s="448">
        <v>27356</v>
      </c>
      <c r="AL8" s="448">
        <v>91143</v>
      </c>
      <c r="AM8" s="448">
        <v>9996</v>
      </c>
      <c r="AN8" s="448">
        <v>13264</v>
      </c>
      <c r="AO8" s="448">
        <v>152544</v>
      </c>
      <c r="AP8" s="448">
        <v>7035</v>
      </c>
      <c r="AQ8" s="448">
        <v>35111</v>
      </c>
      <c r="AR8" s="448">
        <v>34871</v>
      </c>
      <c r="AS8" s="448">
        <v>51824</v>
      </c>
      <c r="AT8" s="448">
        <v>8672</v>
      </c>
      <c r="AU8" s="448">
        <v>19559</v>
      </c>
      <c r="AV8" s="448">
        <v>23975</v>
      </c>
      <c r="AW8" s="448">
        <v>6062</v>
      </c>
      <c r="AX8" s="448">
        <v>66530</v>
      </c>
      <c r="AY8" s="448">
        <v>11685</v>
      </c>
      <c r="AZ8" s="448">
        <v>13340</v>
      </c>
      <c r="BA8" s="448">
        <v>54731</v>
      </c>
      <c r="BB8" s="448">
        <v>10820</v>
      </c>
      <c r="BC8" s="448">
        <v>36058</v>
      </c>
      <c r="BD8" s="448">
        <v>353284</v>
      </c>
      <c r="BE8" s="448">
        <v>33487</v>
      </c>
      <c r="BF8" s="448">
        <v>4246</v>
      </c>
      <c r="BG8" s="448">
        <v>5858</v>
      </c>
      <c r="BH8" s="448">
        <v>2779</v>
      </c>
      <c r="BI8" s="448">
        <v>16918</v>
      </c>
      <c r="BJ8" s="448">
        <v>50482</v>
      </c>
      <c r="BK8" s="448">
        <v>6935</v>
      </c>
      <c r="BL8" s="448">
        <v>744252</v>
      </c>
      <c r="BM8" s="448">
        <v>117494</v>
      </c>
      <c r="BN8" s="448">
        <v>12985</v>
      </c>
      <c r="BO8" s="448">
        <v>54674</v>
      </c>
      <c r="BP8" s="448">
        <v>22470</v>
      </c>
      <c r="BQ8" s="448">
        <v>3731</v>
      </c>
      <c r="BR8" s="448">
        <v>3797</v>
      </c>
      <c r="BS8" s="448">
        <v>22822</v>
      </c>
      <c r="BT8" s="448">
        <v>41488</v>
      </c>
      <c r="BU8" s="448">
        <v>15745</v>
      </c>
      <c r="BV8" s="133"/>
    </row>
    <row r="9" spans="1:88" ht="14.25" customHeight="1" thickTop="1" x14ac:dyDescent="0.25">
      <c r="A9" s="263"/>
      <c r="B9" s="147"/>
      <c r="C9" s="147"/>
      <c r="D9" s="147"/>
      <c r="E9" s="147"/>
      <c r="F9" s="147"/>
      <c r="G9" s="147"/>
      <c r="H9" s="147"/>
      <c r="I9" s="312"/>
      <c r="J9" s="312"/>
      <c r="K9" s="312"/>
      <c r="L9" s="312"/>
      <c r="M9" s="312"/>
      <c r="N9" s="312"/>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33"/>
    </row>
    <row r="10" spans="1:88" ht="14.25" customHeight="1" x14ac:dyDescent="0.25">
      <c r="A10" s="261" t="s">
        <v>225</v>
      </c>
      <c r="B10" s="312">
        <v>14197</v>
      </c>
      <c r="C10" s="312">
        <v>0</v>
      </c>
      <c r="D10" s="312">
        <v>147</v>
      </c>
      <c r="E10" s="312">
        <v>242</v>
      </c>
      <c r="F10" s="312">
        <v>0</v>
      </c>
      <c r="G10" s="312">
        <v>90</v>
      </c>
      <c r="H10" s="312">
        <v>216</v>
      </c>
      <c r="I10" s="312">
        <v>284</v>
      </c>
      <c r="J10" s="312">
        <v>0</v>
      </c>
      <c r="K10" s="312">
        <v>0</v>
      </c>
      <c r="L10" s="312">
        <v>0</v>
      </c>
      <c r="M10" s="312">
        <v>0</v>
      </c>
      <c r="N10" s="312">
        <v>0</v>
      </c>
      <c r="O10" s="312">
        <v>0</v>
      </c>
      <c r="P10" s="312">
        <v>0</v>
      </c>
      <c r="Q10" s="312">
        <v>0</v>
      </c>
      <c r="R10" s="312">
        <v>1830</v>
      </c>
      <c r="S10" s="312">
        <v>76</v>
      </c>
      <c r="T10" s="312">
        <v>38</v>
      </c>
      <c r="U10" s="312">
        <v>0</v>
      </c>
      <c r="V10" s="312">
        <v>0</v>
      </c>
      <c r="W10" s="312">
        <v>120</v>
      </c>
      <c r="X10" s="312">
        <v>50</v>
      </c>
      <c r="Y10" s="312">
        <v>0</v>
      </c>
      <c r="Z10" s="312">
        <v>1216</v>
      </c>
      <c r="AA10" s="312">
        <v>255</v>
      </c>
      <c r="AB10" s="312">
        <v>0</v>
      </c>
      <c r="AC10" s="312">
        <v>88</v>
      </c>
      <c r="AD10" s="312">
        <v>0</v>
      </c>
      <c r="AE10" s="312">
        <v>0</v>
      </c>
      <c r="AF10" s="312">
        <v>0</v>
      </c>
      <c r="AG10" s="312">
        <v>650000</v>
      </c>
      <c r="AH10" s="312">
        <v>650</v>
      </c>
      <c r="AI10" s="312">
        <v>219</v>
      </c>
      <c r="AJ10" s="312">
        <v>0</v>
      </c>
      <c r="AK10" s="312">
        <v>0</v>
      </c>
      <c r="AL10" s="312">
        <v>284</v>
      </c>
      <c r="AM10" s="312">
        <v>0</v>
      </c>
      <c r="AN10" s="312">
        <v>128</v>
      </c>
      <c r="AO10" s="312">
        <v>258</v>
      </c>
      <c r="AP10" s="312">
        <v>0</v>
      </c>
      <c r="AQ10" s="312">
        <v>315</v>
      </c>
      <c r="AR10" s="312">
        <v>3</v>
      </c>
      <c r="AS10" s="312">
        <v>759</v>
      </c>
      <c r="AT10" s="312">
        <v>119</v>
      </c>
      <c r="AU10" s="312">
        <v>549</v>
      </c>
      <c r="AV10" s="312">
        <v>279</v>
      </c>
      <c r="AW10" s="312">
        <v>0</v>
      </c>
      <c r="AX10" s="312">
        <v>37</v>
      </c>
      <c r="AY10" s="312">
        <v>0</v>
      </c>
      <c r="AZ10" s="312">
        <v>0</v>
      </c>
      <c r="BA10" s="312">
        <v>78</v>
      </c>
      <c r="BB10" s="312">
        <v>0</v>
      </c>
      <c r="BC10" s="312">
        <v>0</v>
      </c>
      <c r="BD10" s="312">
        <v>303</v>
      </c>
      <c r="BE10" s="312">
        <v>284</v>
      </c>
      <c r="BF10" s="312">
        <v>0</v>
      </c>
      <c r="BG10" s="312">
        <v>7</v>
      </c>
      <c r="BH10" s="312">
        <v>530</v>
      </c>
      <c r="BI10" s="312">
        <v>8</v>
      </c>
      <c r="BJ10" s="312">
        <v>208</v>
      </c>
      <c r="BK10" s="312">
        <v>2</v>
      </c>
      <c r="BL10" s="312">
        <v>0</v>
      </c>
      <c r="BM10" s="312">
        <v>386</v>
      </c>
      <c r="BN10" s="312">
        <v>8</v>
      </c>
      <c r="BO10" s="312">
        <v>607</v>
      </c>
      <c r="BP10" s="312">
        <v>0</v>
      </c>
      <c r="BQ10" s="312">
        <v>0</v>
      </c>
      <c r="BR10" s="312">
        <v>0</v>
      </c>
      <c r="BS10" s="312">
        <v>0</v>
      </c>
      <c r="BT10" s="312">
        <v>81</v>
      </c>
      <c r="BU10" s="312">
        <v>0</v>
      </c>
      <c r="BV10" s="133"/>
    </row>
    <row r="11" spans="1:88" ht="14.25" customHeight="1" x14ac:dyDescent="0.25">
      <c r="A11" s="261" t="s">
        <v>226</v>
      </c>
      <c r="B11" s="312">
        <v>3</v>
      </c>
      <c r="C11" s="312">
        <v>380</v>
      </c>
      <c r="D11" s="312">
        <v>54</v>
      </c>
      <c r="E11" s="312">
        <v>14</v>
      </c>
      <c r="F11" s="312">
        <v>74</v>
      </c>
      <c r="G11" s="312">
        <v>98</v>
      </c>
      <c r="H11" s="312">
        <v>90</v>
      </c>
      <c r="I11" s="312">
        <v>73</v>
      </c>
      <c r="J11" s="312">
        <v>10</v>
      </c>
      <c r="K11" s="312">
        <v>2</v>
      </c>
      <c r="L11" s="312">
        <v>45</v>
      </c>
      <c r="M11" s="312">
        <v>5</v>
      </c>
      <c r="N11" s="312">
        <v>22</v>
      </c>
      <c r="O11" s="312">
        <v>292</v>
      </c>
      <c r="P11" s="312">
        <v>96</v>
      </c>
      <c r="Q11" s="312">
        <v>120</v>
      </c>
      <c r="R11" s="312">
        <v>57</v>
      </c>
      <c r="S11" s="312">
        <v>26</v>
      </c>
      <c r="T11" s="312">
        <v>66</v>
      </c>
      <c r="U11" s="312">
        <v>45</v>
      </c>
      <c r="V11" s="312">
        <v>26</v>
      </c>
      <c r="W11" s="312">
        <v>290</v>
      </c>
      <c r="X11" s="312">
        <v>19</v>
      </c>
      <c r="Y11" s="312">
        <v>93</v>
      </c>
      <c r="Z11" s="312">
        <v>36</v>
      </c>
      <c r="AA11" s="312">
        <v>26</v>
      </c>
      <c r="AB11" s="312">
        <v>93</v>
      </c>
      <c r="AC11" s="312">
        <v>342</v>
      </c>
      <c r="AD11" s="312">
        <v>9</v>
      </c>
      <c r="AE11" s="312">
        <v>8</v>
      </c>
      <c r="AF11" s="312">
        <v>269</v>
      </c>
      <c r="AG11" s="312">
        <v>0</v>
      </c>
      <c r="AH11" s="312">
        <v>454</v>
      </c>
      <c r="AI11" s="312">
        <v>73</v>
      </c>
      <c r="AJ11" s="312">
        <v>24</v>
      </c>
      <c r="AK11" s="312">
        <v>32</v>
      </c>
      <c r="AL11" s="312">
        <v>125</v>
      </c>
      <c r="AM11" s="312">
        <v>27</v>
      </c>
      <c r="AN11" s="312">
        <v>33</v>
      </c>
      <c r="AO11" s="312">
        <v>163</v>
      </c>
      <c r="AP11" s="312">
        <v>20</v>
      </c>
      <c r="AQ11" s="312">
        <v>56</v>
      </c>
      <c r="AR11" s="312">
        <v>71</v>
      </c>
      <c r="AS11" s="312">
        <v>68</v>
      </c>
      <c r="AT11" s="312">
        <v>14</v>
      </c>
      <c r="AU11" s="312">
        <v>144</v>
      </c>
      <c r="AV11" s="312">
        <v>51</v>
      </c>
      <c r="AW11" s="312">
        <v>28</v>
      </c>
      <c r="AX11" s="312">
        <v>106</v>
      </c>
      <c r="AY11" s="312">
        <v>17</v>
      </c>
      <c r="AZ11" s="312">
        <v>27</v>
      </c>
      <c r="BA11" s="312">
        <v>71</v>
      </c>
      <c r="BB11" s="312">
        <v>35</v>
      </c>
      <c r="BC11" s="312">
        <v>64</v>
      </c>
      <c r="BD11" s="312">
        <v>503</v>
      </c>
      <c r="BE11" s="312">
        <v>58</v>
      </c>
      <c r="BF11" s="312">
        <v>13</v>
      </c>
      <c r="BG11" s="312">
        <v>11</v>
      </c>
      <c r="BH11" s="312">
        <v>6</v>
      </c>
      <c r="BI11" s="312">
        <v>25</v>
      </c>
      <c r="BJ11" s="312">
        <v>179</v>
      </c>
      <c r="BK11" s="312">
        <v>22</v>
      </c>
      <c r="BL11" s="312">
        <v>630</v>
      </c>
      <c r="BM11" s="312">
        <v>253</v>
      </c>
      <c r="BN11" s="312">
        <v>53</v>
      </c>
      <c r="BO11" s="312">
        <v>65</v>
      </c>
      <c r="BP11" s="312">
        <v>81</v>
      </c>
      <c r="BQ11" s="312">
        <v>14</v>
      </c>
      <c r="BR11" s="312">
        <v>8</v>
      </c>
      <c r="BS11" s="312">
        <v>64</v>
      </c>
      <c r="BT11" s="312">
        <v>67</v>
      </c>
      <c r="BU11" s="312">
        <v>29</v>
      </c>
      <c r="BV11" s="133"/>
    </row>
    <row r="12" spans="1:88" ht="14.25" customHeight="1" thickBot="1" x14ac:dyDescent="0.3">
      <c r="A12" s="260" t="s">
        <v>224</v>
      </c>
      <c r="B12" s="448">
        <v>14200</v>
      </c>
      <c r="C12" s="448">
        <v>380</v>
      </c>
      <c r="D12" s="448">
        <v>201</v>
      </c>
      <c r="E12" s="448">
        <v>256</v>
      </c>
      <c r="F12" s="448">
        <v>74</v>
      </c>
      <c r="G12" s="448">
        <v>188</v>
      </c>
      <c r="H12" s="448">
        <v>306</v>
      </c>
      <c r="I12" s="449">
        <v>357</v>
      </c>
      <c r="J12" s="449">
        <v>10</v>
      </c>
      <c r="K12" s="449">
        <v>2</v>
      </c>
      <c r="L12" s="449">
        <v>45</v>
      </c>
      <c r="M12" s="449">
        <v>5</v>
      </c>
      <c r="N12" s="449">
        <v>22</v>
      </c>
      <c r="O12" s="448">
        <v>292</v>
      </c>
      <c r="P12" s="448">
        <v>96</v>
      </c>
      <c r="Q12" s="448">
        <v>120</v>
      </c>
      <c r="R12" s="448">
        <v>1887</v>
      </c>
      <c r="S12" s="448">
        <v>102</v>
      </c>
      <c r="T12" s="448">
        <v>104</v>
      </c>
      <c r="U12" s="448">
        <v>45</v>
      </c>
      <c r="V12" s="448">
        <v>26</v>
      </c>
      <c r="W12" s="448">
        <v>410</v>
      </c>
      <c r="X12" s="448">
        <v>69</v>
      </c>
      <c r="Y12" s="448">
        <v>93</v>
      </c>
      <c r="Z12" s="448">
        <v>1252</v>
      </c>
      <c r="AA12" s="448">
        <v>281</v>
      </c>
      <c r="AB12" s="448">
        <v>93</v>
      </c>
      <c r="AC12" s="448">
        <v>430</v>
      </c>
      <c r="AD12" s="448">
        <v>9</v>
      </c>
      <c r="AE12" s="448">
        <v>8</v>
      </c>
      <c r="AF12" s="448">
        <v>269</v>
      </c>
      <c r="AG12" s="448">
        <v>650000</v>
      </c>
      <c r="AH12" s="448">
        <v>1104</v>
      </c>
      <c r="AI12" s="448">
        <v>292</v>
      </c>
      <c r="AJ12" s="448">
        <v>24</v>
      </c>
      <c r="AK12" s="448">
        <v>32</v>
      </c>
      <c r="AL12" s="448">
        <v>409</v>
      </c>
      <c r="AM12" s="448">
        <v>27</v>
      </c>
      <c r="AN12" s="448">
        <v>161</v>
      </c>
      <c r="AO12" s="448">
        <v>421</v>
      </c>
      <c r="AP12" s="448">
        <v>20</v>
      </c>
      <c r="AQ12" s="448">
        <v>371</v>
      </c>
      <c r="AR12" s="448">
        <v>74</v>
      </c>
      <c r="AS12" s="448">
        <v>827</v>
      </c>
      <c r="AT12" s="448">
        <v>133</v>
      </c>
      <c r="AU12" s="448">
        <v>693</v>
      </c>
      <c r="AV12" s="448">
        <v>330</v>
      </c>
      <c r="AW12" s="448">
        <v>28</v>
      </c>
      <c r="AX12" s="448">
        <v>143</v>
      </c>
      <c r="AY12" s="448">
        <v>17</v>
      </c>
      <c r="AZ12" s="448">
        <v>27</v>
      </c>
      <c r="BA12" s="448">
        <v>149</v>
      </c>
      <c r="BB12" s="448">
        <v>35</v>
      </c>
      <c r="BC12" s="448">
        <v>64</v>
      </c>
      <c r="BD12" s="448">
        <v>806</v>
      </c>
      <c r="BE12" s="448">
        <v>342</v>
      </c>
      <c r="BF12" s="448">
        <v>13</v>
      </c>
      <c r="BG12" s="448">
        <v>18</v>
      </c>
      <c r="BH12" s="448">
        <v>536</v>
      </c>
      <c r="BI12" s="448">
        <v>33</v>
      </c>
      <c r="BJ12" s="448">
        <v>387</v>
      </c>
      <c r="BK12" s="448">
        <v>24</v>
      </c>
      <c r="BL12" s="448">
        <v>630</v>
      </c>
      <c r="BM12" s="448">
        <v>639</v>
      </c>
      <c r="BN12" s="448">
        <v>61</v>
      </c>
      <c r="BO12" s="448">
        <v>672</v>
      </c>
      <c r="BP12" s="448">
        <v>81</v>
      </c>
      <c r="BQ12" s="448">
        <v>14</v>
      </c>
      <c r="BR12" s="448">
        <v>8</v>
      </c>
      <c r="BS12" s="448">
        <v>64</v>
      </c>
      <c r="BT12" s="448">
        <v>148</v>
      </c>
      <c r="BU12" s="448">
        <v>29</v>
      </c>
      <c r="BV12" s="133"/>
    </row>
    <row r="13" spans="1:88" ht="14.25" customHeight="1" thickTop="1" x14ac:dyDescent="0.25">
      <c r="A13" s="261"/>
      <c r="B13" s="147"/>
      <c r="C13" s="147"/>
      <c r="D13" s="147"/>
      <c r="E13" s="147"/>
      <c r="F13" s="147"/>
      <c r="G13" s="147"/>
      <c r="H13" s="147"/>
      <c r="I13" s="312"/>
      <c r="J13" s="312"/>
      <c r="K13" s="312"/>
      <c r="L13" s="312"/>
      <c r="M13" s="312"/>
      <c r="N13" s="312"/>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33"/>
    </row>
    <row r="14" spans="1:88" ht="14.25" customHeight="1" x14ac:dyDescent="0.25">
      <c r="A14" s="261" t="s">
        <v>26</v>
      </c>
      <c r="B14" s="312">
        <v>1834</v>
      </c>
      <c r="C14" s="312">
        <v>92</v>
      </c>
      <c r="D14" s="312">
        <v>574</v>
      </c>
      <c r="E14" s="312">
        <v>469</v>
      </c>
      <c r="F14" s="312">
        <v>267</v>
      </c>
      <c r="G14" s="312">
        <v>852</v>
      </c>
      <c r="H14" s="312">
        <v>722</v>
      </c>
      <c r="I14" s="312">
        <v>935</v>
      </c>
      <c r="J14" s="312">
        <v>79</v>
      </c>
      <c r="K14" s="312">
        <v>26</v>
      </c>
      <c r="L14" s="312">
        <v>213</v>
      </c>
      <c r="M14" s="312">
        <v>16</v>
      </c>
      <c r="N14" s="312">
        <v>89</v>
      </c>
      <c r="O14" s="312">
        <v>1794</v>
      </c>
      <c r="P14" s="312">
        <v>683</v>
      </c>
      <c r="Q14" s="312">
        <v>688</v>
      </c>
      <c r="R14" s="312">
        <v>247</v>
      </c>
      <c r="S14" s="312">
        <v>127</v>
      </c>
      <c r="T14" s="312">
        <v>192</v>
      </c>
      <c r="U14" s="312">
        <v>165</v>
      </c>
      <c r="V14" s="312">
        <v>66</v>
      </c>
      <c r="W14" s="312">
        <v>752</v>
      </c>
      <c r="X14" s="312">
        <v>172</v>
      </c>
      <c r="Y14" s="312">
        <v>427</v>
      </c>
      <c r="Z14" s="312">
        <v>1638</v>
      </c>
      <c r="AA14" s="312">
        <v>896</v>
      </c>
      <c r="AB14" s="312">
        <v>57</v>
      </c>
      <c r="AC14" s="312">
        <v>1507</v>
      </c>
      <c r="AD14" s="312">
        <v>18</v>
      </c>
      <c r="AE14" s="312">
        <v>57</v>
      </c>
      <c r="AF14" s="312">
        <v>784</v>
      </c>
      <c r="AG14" s="312">
        <v>110732</v>
      </c>
      <c r="AH14" s="312">
        <v>2704</v>
      </c>
      <c r="AI14" s="312">
        <v>650</v>
      </c>
      <c r="AJ14" s="312">
        <v>88</v>
      </c>
      <c r="AK14" s="312">
        <v>230</v>
      </c>
      <c r="AL14" s="312">
        <v>1029</v>
      </c>
      <c r="AM14" s="312">
        <v>141</v>
      </c>
      <c r="AN14" s="312">
        <v>287</v>
      </c>
      <c r="AO14" s="312">
        <v>1379</v>
      </c>
      <c r="AP14" s="312">
        <v>84</v>
      </c>
      <c r="AQ14" s="312">
        <v>587</v>
      </c>
      <c r="AR14" s="312">
        <v>360</v>
      </c>
      <c r="AS14" s="312">
        <v>1458</v>
      </c>
      <c r="AT14" s="312">
        <v>235</v>
      </c>
      <c r="AU14" s="312">
        <v>663</v>
      </c>
      <c r="AV14" s="312">
        <v>492</v>
      </c>
      <c r="AW14" s="312">
        <v>367</v>
      </c>
      <c r="AX14" s="312">
        <v>486</v>
      </c>
      <c r="AY14" s="312">
        <v>79</v>
      </c>
      <c r="AZ14" s="312">
        <v>176</v>
      </c>
      <c r="BA14" s="312">
        <v>521</v>
      </c>
      <c r="BB14" s="312">
        <v>143</v>
      </c>
      <c r="BC14" s="312">
        <v>386</v>
      </c>
      <c r="BD14" s="312">
        <v>2531</v>
      </c>
      <c r="BE14" s="312">
        <v>622</v>
      </c>
      <c r="BF14" s="312">
        <v>72</v>
      </c>
      <c r="BG14" s="312">
        <v>93</v>
      </c>
      <c r="BH14" s="312">
        <v>277</v>
      </c>
      <c r="BI14" s="312">
        <v>150</v>
      </c>
      <c r="BJ14" s="312">
        <v>898</v>
      </c>
      <c r="BK14" s="312">
        <v>79</v>
      </c>
      <c r="BL14" s="312">
        <v>4119</v>
      </c>
      <c r="BM14" s="312">
        <v>1452</v>
      </c>
      <c r="BN14" s="312">
        <v>161</v>
      </c>
      <c r="BO14" s="312">
        <v>1068</v>
      </c>
      <c r="BP14" s="312">
        <v>333</v>
      </c>
      <c r="BQ14" s="312">
        <v>66</v>
      </c>
      <c r="BR14" s="312">
        <v>47</v>
      </c>
      <c r="BS14" s="312">
        <v>372</v>
      </c>
      <c r="BT14" s="312">
        <v>497</v>
      </c>
      <c r="BU14" s="312">
        <v>147</v>
      </c>
      <c r="BV14" s="133"/>
    </row>
    <row r="15" spans="1:88" ht="14.25" customHeight="1" x14ac:dyDescent="0.25">
      <c r="A15" s="261" t="s">
        <v>238</v>
      </c>
      <c r="B15" s="312">
        <v>14</v>
      </c>
      <c r="C15" s="312">
        <v>0</v>
      </c>
      <c r="D15" s="312">
        <v>214</v>
      </c>
      <c r="E15" s="312">
        <v>85</v>
      </c>
      <c r="F15" s="312">
        <v>233</v>
      </c>
      <c r="G15" s="312">
        <v>668</v>
      </c>
      <c r="H15" s="312">
        <v>421</v>
      </c>
      <c r="I15" s="312">
        <v>76</v>
      </c>
      <c r="J15" s="312">
        <v>72</v>
      </c>
      <c r="K15" s="312">
        <v>1</v>
      </c>
      <c r="L15" s="312">
        <v>134</v>
      </c>
      <c r="M15" s="312">
        <v>17</v>
      </c>
      <c r="N15" s="312">
        <v>68</v>
      </c>
      <c r="O15" s="312">
        <v>3386</v>
      </c>
      <c r="P15" s="312">
        <v>272</v>
      </c>
      <c r="Q15" s="312">
        <v>469</v>
      </c>
      <c r="R15" s="312">
        <v>95</v>
      </c>
      <c r="S15" s="312">
        <v>11</v>
      </c>
      <c r="T15" s="312">
        <v>269</v>
      </c>
      <c r="U15" s="312">
        <v>93</v>
      </c>
      <c r="V15" s="312">
        <v>10</v>
      </c>
      <c r="W15" s="312">
        <v>244</v>
      </c>
      <c r="X15" s="312">
        <v>73</v>
      </c>
      <c r="Y15" s="312">
        <v>682</v>
      </c>
      <c r="Z15" s="312">
        <v>93</v>
      </c>
      <c r="AA15" s="312">
        <v>631</v>
      </c>
      <c r="AB15" s="312">
        <v>11</v>
      </c>
      <c r="AC15" s="312">
        <v>1966</v>
      </c>
      <c r="AD15" s="312">
        <v>3</v>
      </c>
      <c r="AE15" s="312">
        <v>11</v>
      </c>
      <c r="AF15" s="312">
        <v>2458</v>
      </c>
      <c r="AG15" s="312">
        <v>8660</v>
      </c>
      <c r="AH15" s="312">
        <v>2802</v>
      </c>
      <c r="AI15" s="312">
        <v>168</v>
      </c>
      <c r="AJ15" s="312">
        <v>10</v>
      </c>
      <c r="AK15" s="312">
        <v>127</v>
      </c>
      <c r="AL15" s="312">
        <v>875</v>
      </c>
      <c r="AM15" s="312">
        <v>50</v>
      </c>
      <c r="AN15" s="312">
        <v>88</v>
      </c>
      <c r="AO15" s="312">
        <v>1537</v>
      </c>
      <c r="AP15" s="312">
        <v>45</v>
      </c>
      <c r="AQ15" s="312">
        <v>422</v>
      </c>
      <c r="AR15" s="312">
        <v>485</v>
      </c>
      <c r="AS15" s="312">
        <v>519</v>
      </c>
      <c r="AT15" s="312">
        <v>91</v>
      </c>
      <c r="AU15" s="312">
        <v>130</v>
      </c>
      <c r="AV15" s="312">
        <v>74</v>
      </c>
      <c r="AW15" s="312">
        <v>3</v>
      </c>
      <c r="AX15" s="312">
        <v>1348</v>
      </c>
      <c r="AY15" s="312">
        <v>129</v>
      </c>
      <c r="AZ15" s="312">
        <v>66</v>
      </c>
      <c r="BA15" s="312">
        <v>429</v>
      </c>
      <c r="BB15" s="312">
        <v>24</v>
      </c>
      <c r="BC15" s="312">
        <v>178</v>
      </c>
      <c r="BD15" s="312">
        <v>5070</v>
      </c>
      <c r="BE15" s="312">
        <v>122</v>
      </c>
      <c r="BF15" s="312">
        <v>7</v>
      </c>
      <c r="BG15" s="312">
        <v>12</v>
      </c>
      <c r="BH15" s="312">
        <v>9</v>
      </c>
      <c r="BI15" s="312">
        <v>108</v>
      </c>
      <c r="BJ15" s="312">
        <v>240</v>
      </c>
      <c r="BK15" s="312">
        <v>54</v>
      </c>
      <c r="BL15" s="312">
        <v>6065</v>
      </c>
      <c r="BM15" s="312">
        <v>1106</v>
      </c>
      <c r="BN15" s="312">
        <v>123</v>
      </c>
      <c r="BO15" s="312">
        <v>513</v>
      </c>
      <c r="BP15" s="312">
        <v>133</v>
      </c>
      <c r="BQ15" s="312">
        <v>10</v>
      </c>
      <c r="BR15" s="312">
        <v>14</v>
      </c>
      <c r="BS15" s="312">
        <v>145</v>
      </c>
      <c r="BT15" s="312">
        <v>576</v>
      </c>
      <c r="BU15" s="312">
        <v>102</v>
      </c>
      <c r="BV15" s="133"/>
    </row>
    <row r="16" spans="1:88" ht="14.25" customHeight="1" thickBot="1" x14ac:dyDescent="0.3">
      <c r="A16" s="260" t="s">
        <v>237</v>
      </c>
      <c r="B16" s="448">
        <v>1848</v>
      </c>
      <c r="C16" s="448">
        <v>92</v>
      </c>
      <c r="D16" s="448">
        <v>788</v>
      </c>
      <c r="E16" s="448">
        <v>554</v>
      </c>
      <c r="F16" s="448">
        <v>500</v>
      </c>
      <c r="G16" s="448">
        <v>1520</v>
      </c>
      <c r="H16" s="448">
        <v>1143</v>
      </c>
      <c r="I16" s="449">
        <v>1011</v>
      </c>
      <c r="J16" s="449">
        <v>151</v>
      </c>
      <c r="K16" s="449">
        <v>27</v>
      </c>
      <c r="L16" s="449">
        <v>347</v>
      </c>
      <c r="M16" s="449">
        <v>33</v>
      </c>
      <c r="N16" s="449">
        <v>157</v>
      </c>
      <c r="O16" s="448">
        <v>5180</v>
      </c>
      <c r="P16" s="448">
        <v>955</v>
      </c>
      <c r="Q16" s="448">
        <v>1157</v>
      </c>
      <c r="R16" s="448">
        <v>342</v>
      </c>
      <c r="S16" s="448">
        <v>138</v>
      </c>
      <c r="T16" s="448">
        <v>461</v>
      </c>
      <c r="U16" s="448">
        <v>258</v>
      </c>
      <c r="V16" s="448">
        <v>76</v>
      </c>
      <c r="W16" s="448">
        <v>996</v>
      </c>
      <c r="X16" s="448">
        <v>245</v>
      </c>
      <c r="Y16" s="448">
        <v>1109</v>
      </c>
      <c r="Z16" s="448">
        <v>1731</v>
      </c>
      <c r="AA16" s="448">
        <v>1527</v>
      </c>
      <c r="AB16" s="448">
        <v>68</v>
      </c>
      <c r="AC16" s="448">
        <v>3473</v>
      </c>
      <c r="AD16" s="448">
        <v>21</v>
      </c>
      <c r="AE16" s="448">
        <v>68</v>
      </c>
      <c r="AF16" s="448">
        <v>3242</v>
      </c>
      <c r="AG16" s="448">
        <v>119392</v>
      </c>
      <c r="AH16" s="448">
        <v>5506</v>
      </c>
      <c r="AI16" s="448">
        <v>818</v>
      </c>
      <c r="AJ16" s="448">
        <v>98</v>
      </c>
      <c r="AK16" s="448">
        <v>357</v>
      </c>
      <c r="AL16" s="448">
        <v>1904</v>
      </c>
      <c r="AM16" s="448">
        <v>191</v>
      </c>
      <c r="AN16" s="448">
        <v>375</v>
      </c>
      <c r="AO16" s="448">
        <v>2916</v>
      </c>
      <c r="AP16" s="448">
        <v>129</v>
      </c>
      <c r="AQ16" s="448">
        <v>1009</v>
      </c>
      <c r="AR16" s="448">
        <v>845</v>
      </c>
      <c r="AS16" s="448">
        <v>1977</v>
      </c>
      <c r="AT16" s="448">
        <v>326</v>
      </c>
      <c r="AU16" s="448">
        <v>793</v>
      </c>
      <c r="AV16" s="448">
        <v>566</v>
      </c>
      <c r="AW16" s="448">
        <v>370</v>
      </c>
      <c r="AX16" s="448">
        <v>1834</v>
      </c>
      <c r="AY16" s="448">
        <v>208</v>
      </c>
      <c r="AZ16" s="448">
        <v>242</v>
      </c>
      <c r="BA16" s="448">
        <v>950</v>
      </c>
      <c r="BB16" s="448">
        <v>167</v>
      </c>
      <c r="BC16" s="448">
        <v>564</v>
      </c>
      <c r="BD16" s="448">
        <v>7601</v>
      </c>
      <c r="BE16" s="448">
        <v>744</v>
      </c>
      <c r="BF16" s="448">
        <v>79</v>
      </c>
      <c r="BG16" s="448">
        <v>105</v>
      </c>
      <c r="BH16" s="448">
        <v>286</v>
      </c>
      <c r="BI16" s="448">
        <v>258</v>
      </c>
      <c r="BJ16" s="448">
        <v>1138</v>
      </c>
      <c r="BK16" s="448">
        <v>133</v>
      </c>
      <c r="BL16" s="448">
        <v>10184</v>
      </c>
      <c r="BM16" s="448">
        <v>2558</v>
      </c>
      <c r="BN16" s="448">
        <v>284</v>
      </c>
      <c r="BO16" s="448">
        <v>1581</v>
      </c>
      <c r="BP16" s="448">
        <v>466</v>
      </c>
      <c r="BQ16" s="448">
        <v>76</v>
      </c>
      <c r="BR16" s="448">
        <v>61</v>
      </c>
      <c r="BS16" s="448">
        <v>517</v>
      </c>
      <c r="BT16" s="448">
        <v>1073</v>
      </c>
      <c r="BU16" s="448">
        <v>249</v>
      </c>
      <c r="BV16" s="133"/>
    </row>
    <row r="17" spans="1:88" ht="14.25" customHeight="1" thickTop="1" x14ac:dyDescent="0.25">
      <c r="A17" s="261"/>
      <c r="B17" s="34"/>
      <c r="C17" s="34"/>
      <c r="D17" s="34"/>
      <c r="E17" s="34"/>
      <c r="F17" s="34"/>
      <c r="G17" s="34"/>
      <c r="H17" s="34"/>
      <c r="I17" s="182"/>
      <c r="J17" s="182"/>
      <c r="K17" s="182"/>
      <c r="L17" s="182"/>
      <c r="M17" s="182"/>
      <c r="N17" s="182"/>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133"/>
    </row>
    <row r="18" spans="1:88" ht="14.25" customHeight="1" x14ac:dyDescent="0.25">
      <c r="A18" s="261" t="s">
        <v>251</v>
      </c>
      <c r="B18" s="312">
        <v>205806696.25999999</v>
      </c>
      <c r="C18" s="312">
        <v>23377488.460000001</v>
      </c>
      <c r="D18" s="312">
        <v>997700222</v>
      </c>
      <c r="E18" s="312">
        <v>286132926</v>
      </c>
      <c r="F18" s="312">
        <v>878501652</v>
      </c>
      <c r="G18" s="312">
        <v>1614003971</v>
      </c>
      <c r="H18" s="312">
        <v>1454531392</v>
      </c>
      <c r="I18" s="312">
        <v>511104041.29000002</v>
      </c>
      <c r="J18" s="312">
        <v>145293760.36000001</v>
      </c>
      <c r="K18" s="312">
        <v>27940070</v>
      </c>
      <c r="L18" s="312">
        <v>299118643.68000001</v>
      </c>
      <c r="M18" s="312">
        <v>28817757</v>
      </c>
      <c r="N18" s="312">
        <v>231117742</v>
      </c>
      <c r="O18" s="312">
        <v>7352353485</v>
      </c>
      <c r="P18" s="312">
        <v>937418189</v>
      </c>
      <c r="Q18" s="312">
        <v>2471950155.5700002</v>
      </c>
      <c r="R18" s="312">
        <v>489568781.69</v>
      </c>
      <c r="S18" s="312">
        <v>61496791.210000001</v>
      </c>
      <c r="T18" s="312">
        <v>501872117</v>
      </c>
      <c r="U18" s="312">
        <v>597966371</v>
      </c>
      <c r="V18" s="312">
        <v>78876429</v>
      </c>
      <c r="W18" s="312">
        <v>925450625</v>
      </c>
      <c r="X18" s="312">
        <v>179826387.5</v>
      </c>
      <c r="Y18" s="312">
        <v>1731366636.9000001</v>
      </c>
      <c r="Z18" s="312">
        <v>427696143</v>
      </c>
      <c r="AA18" s="312">
        <v>509742327</v>
      </c>
      <c r="AB18" s="312">
        <v>84874598</v>
      </c>
      <c r="AC18" s="312">
        <v>4716489427</v>
      </c>
      <c r="AD18" s="312">
        <v>22826761</v>
      </c>
      <c r="AE18" s="312">
        <v>143606220</v>
      </c>
      <c r="AF18" s="312">
        <v>3904199906.73</v>
      </c>
      <c r="AG18" s="312">
        <v>24085369286.200001</v>
      </c>
      <c r="AH18" s="312">
        <v>7425540554</v>
      </c>
      <c r="AI18" s="312">
        <v>235894902.19999999</v>
      </c>
      <c r="AJ18" s="312">
        <v>105946615</v>
      </c>
      <c r="AK18" s="312">
        <v>710613237</v>
      </c>
      <c r="AL18" s="312">
        <v>1817570943.5699999</v>
      </c>
      <c r="AM18" s="312">
        <v>239818267.40000001</v>
      </c>
      <c r="AN18" s="312">
        <v>297867595</v>
      </c>
      <c r="AO18" s="312">
        <v>3209724929</v>
      </c>
      <c r="AP18" s="312">
        <v>192221954</v>
      </c>
      <c r="AQ18" s="312">
        <v>836470877</v>
      </c>
      <c r="AR18" s="312">
        <v>655588093</v>
      </c>
      <c r="AS18" s="312">
        <v>1195394887</v>
      </c>
      <c r="AT18" s="312">
        <v>191105311</v>
      </c>
      <c r="AU18" s="312">
        <v>357179989</v>
      </c>
      <c r="AV18" s="312">
        <v>537983045.76999998</v>
      </c>
      <c r="AW18" s="312">
        <v>120753861</v>
      </c>
      <c r="AX18" s="312">
        <v>1556435336.53</v>
      </c>
      <c r="AY18" s="312">
        <v>242533277</v>
      </c>
      <c r="AZ18" s="312">
        <v>308087169</v>
      </c>
      <c r="BA18" s="312">
        <v>1082328815</v>
      </c>
      <c r="BB18" s="312">
        <v>186711869.91999999</v>
      </c>
      <c r="BC18" s="312">
        <v>790201081</v>
      </c>
      <c r="BD18" s="312">
        <v>8384408848</v>
      </c>
      <c r="BE18" s="312">
        <v>701843128</v>
      </c>
      <c r="BF18" s="312">
        <v>86248298</v>
      </c>
      <c r="BG18" s="312">
        <v>107040345</v>
      </c>
      <c r="BH18" s="312">
        <v>85561762</v>
      </c>
      <c r="BI18" s="312">
        <v>276552575.54000002</v>
      </c>
      <c r="BJ18" s="312">
        <v>963552125</v>
      </c>
      <c r="BK18" s="312">
        <v>194957532.05000001</v>
      </c>
      <c r="BL18" s="312">
        <v>24380018627.306599</v>
      </c>
      <c r="BM18" s="312">
        <v>2557696848</v>
      </c>
      <c r="BN18" s="312">
        <v>124966045.62</v>
      </c>
      <c r="BO18" s="312">
        <v>1440243498</v>
      </c>
      <c r="BP18" s="312">
        <v>377153289</v>
      </c>
      <c r="BQ18" s="312">
        <v>105286722.31</v>
      </c>
      <c r="BR18" s="312">
        <v>150595705</v>
      </c>
      <c r="BS18" s="312">
        <v>435737607</v>
      </c>
      <c r="BT18" s="312">
        <v>859082435</v>
      </c>
      <c r="BU18" s="312">
        <v>393971046</v>
      </c>
      <c r="BV18" s="133"/>
    </row>
    <row r="19" spans="1:88" x14ac:dyDescent="0.25">
      <c r="A19" s="319" t="s">
        <v>405</v>
      </c>
      <c r="B19" s="312">
        <v>0</v>
      </c>
      <c r="C19" s="312">
        <v>0</v>
      </c>
      <c r="D19" s="312">
        <v>383688</v>
      </c>
      <c r="E19" s="312">
        <v>775035</v>
      </c>
      <c r="F19" s="312">
        <v>0</v>
      </c>
      <c r="G19" s="312">
        <v>1222813</v>
      </c>
      <c r="H19" s="312">
        <v>578105</v>
      </c>
      <c r="I19" s="312">
        <v>51023</v>
      </c>
      <c r="J19" s="312">
        <v>108268.65</v>
      </c>
      <c r="K19" s="312">
        <v>0</v>
      </c>
      <c r="L19" s="312">
        <v>68726.070000000007</v>
      </c>
      <c r="M19" s="312">
        <v>0</v>
      </c>
      <c r="N19" s="312">
        <v>0</v>
      </c>
      <c r="O19" s="312">
        <v>642670</v>
      </c>
      <c r="P19" s="312">
        <v>2868762</v>
      </c>
      <c r="Q19" s="312">
        <v>1729681</v>
      </c>
      <c r="R19" s="312">
        <v>1686219</v>
      </c>
      <c r="S19" s="312">
        <v>215101</v>
      </c>
      <c r="T19" s="312">
        <v>2732554</v>
      </c>
      <c r="U19" s="312">
        <v>15815</v>
      </c>
      <c r="V19" s="312">
        <v>0</v>
      </c>
      <c r="W19" s="312">
        <v>427231</v>
      </c>
      <c r="X19" s="312">
        <v>64479.48</v>
      </c>
      <c r="Y19" s="312">
        <v>0</v>
      </c>
      <c r="Z19" s="312">
        <v>2013504</v>
      </c>
      <c r="AA19" s="312">
        <v>2152182</v>
      </c>
      <c r="AB19" s="312">
        <v>31932</v>
      </c>
      <c r="AC19" s="312">
        <v>3002917</v>
      </c>
      <c r="AD19" s="312">
        <v>113755</v>
      </c>
      <c r="AE19" s="312">
        <v>0</v>
      </c>
      <c r="AF19" s="312">
        <v>19223047.649999999</v>
      </c>
      <c r="AG19" s="312">
        <v>48543165.93</v>
      </c>
      <c r="AH19" s="312">
        <v>3995183</v>
      </c>
      <c r="AI19" s="312">
        <v>1158299</v>
      </c>
      <c r="AJ19" s="312">
        <v>0</v>
      </c>
      <c r="AK19" s="312">
        <v>0</v>
      </c>
      <c r="AL19" s="312">
        <v>1663047.15</v>
      </c>
      <c r="AM19" s="312">
        <v>205864</v>
      </c>
      <c r="AN19" s="312">
        <v>438874</v>
      </c>
      <c r="AO19" s="312">
        <v>429591</v>
      </c>
      <c r="AP19" s="312">
        <v>0</v>
      </c>
      <c r="AQ19" s="312">
        <v>2065589</v>
      </c>
      <c r="AR19" s="312">
        <v>0</v>
      </c>
      <c r="AS19" s="312">
        <v>3018874</v>
      </c>
      <c r="AT19" s="312">
        <v>106695</v>
      </c>
      <c r="AU19" s="312">
        <v>2024261</v>
      </c>
      <c r="AV19" s="312">
        <v>0</v>
      </c>
      <c r="AW19" s="312">
        <v>0</v>
      </c>
      <c r="AX19" s="312">
        <v>836430.08</v>
      </c>
      <c r="AY19" s="312">
        <v>1141809</v>
      </c>
      <c r="AZ19" s="312">
        <v>0</v>
      </c>
      <c r="BA19" s="312">
        <v>0</v>
      </c>
      <c r="BB19" s="312">
        <v>39497</v>
      </c>
      <c r="BC19" s="312">
        <v>0</v>
      </c>
      <c r="BD19" s="312">
        <v>1441010</v>
      </c>
      <c r="BE19" s="312">
        <v>0</v>
      </c>
      <c r="BF19" s="312">
        <v>0</v>
      </c>
      <c r="BG19" s="312">
        <v>552656</v>
      </c>
      <c r="BH19" s="312">
        <v>539410</v>
      </c>
      <c r="BI19" s="312">
        <v>39761.089999999997</v>
      </c>
      <c r="BJ19" s="312">
        <v>366658</v>
      </c>
      <c r="BK19" s="312">
        <v>346441</v>
      </c>
      <c r="BL19" s="312">
        <v>4893826.5599999996</v>
      </c>
      <c r="BM19" s="312">
        <v>958219</v>
      </c>
      <c r="BN19" s="312">
        <v>114535</v>
      </c>
      <c r="BO19" s="312">
        <v>2787101</v>
      </c>
      <c r="BP19" s="312">
        <v>746875</v>
      </c>
      <c r="BQ19" s="312">
        <v>47422</v>
      </c>
      <c r="BR19" s="312">
        <v>0</v>
      </c>
      <c r="BS19" s="312">
        <v>2679047</v>
      </c>
      <c r="BT19" s="312">
        <v>0</v>
      </c>
      <c r="BU19" s="312">
        <v>12763</v>
      </c>
      <c r="BV19" s="133"/>
    </row>
    <row r="20" spans="1:88" ht="14.25" customHeight="1" x14ac:dyDescent="0.25">
      <c r="A20" s="261" t="s">
        <v>240</v>
      </c>
      <c r="B20" s="312">
        <v>18248330.230000019</v>
      </c>
      <c r="C20" s="312">
        <v>2255684.6099999994</v>
      </c>
      <c r="D20" s="312">
        <v>29375638</v>
      </c>
      <c r="E20" s="312">
        <v>16907468.129999995</v>
      </c>
      <c r="F20" s="312">
        <v>35045133</v>
      </c>
      <c r="G20" s="312">
        <v>58500306</v>
      </c>
      <c r="H20" s="312">
        <v>23494769</v>
      </c>
      <c r="I20" s="312">
        <v>25551837.040000007</v>
      </c>
      <c r="J20" s="312">
        <v>6676522.0099999933</v>
      </c>
      <c r="K20" s="312">
        <v>2000106</v>
      </c>
      <c r="L20" s="312">
        <v>11443284.269999996</v>
      </c>
      <c r="M20" s="312">
        <v>1423851</v>
      </c>
      <c r="N20" s="312">
        <v>12209981.080000013</v>
      </c>
      <c r="O20" s="312">
        <v>221046874</v>
      </c>
      <c r="P20" s="312">
        <v>37143138</v>
      </c>
      <c r="Q20" s="312">
        <v>42347040.299999729</v>
      </c>
      <c r="R20" s="312">
        <v>22897533.789999992</v>
      </c>
      <c r="S20" s="312">
        <v>2755306.7899999991</v>
      </c>
      <c r="T20" s="312">
        <v>23729444</v>
      </c>
      <c r="U20" s="312">
        <v>17412904</v>
      </c>
      <c r="V20" s="312">
        <v>3691697</v>
      </c>
      <c r="W20" s="312">
        <v>46586839</v>
      </c>
      <c r="X20" s="312">
        <v>8293064.1100000106</v>
      </c>
      <c r="Y20" s="312">
        <v>28372706.099999905</v>
      </c>
      <c r="Z20" s="312">
        <v>22308552</v>
      </c>
      <c r="AA20" s="312">
        <v>21921686</v>
      </c>
      <c r="AB20" s="312">
        <v>1879102</v>
      </c>
      <c r="AC20" s="312">
        <v>153275193</v>
      </c>
      <c r="AD20" s="312">
        <v>2234813</v>
      </c>
      <c r="AE20" s="312">
        <v>4602007</v>
      </c>
      <c r="AF20" s="312">
        <v>103571888.1400001</v>
      </c>
      <c r="AG20" s="312">
        <v>1758839670.5100005</v>
      </c>
      <c r="AH20" s="312">
        <v>206618598.30000019</v>
      </c>
      <c r="AI20" s="312">
        <v>11174092.57</v>
      </c>
      <c r="AJ20" s="312">
        <v>3633160</v>
      </c>
      <c r="AK20" s="312">
        <v>24285085</v>
      </c>
      <c r="AL20" s="312">
        <v>50295951.280000068</v>
      </c>
      <c r="AM20" s="312">
        <v>7259072.1600000057</v>
      </c>
      <c r="AN20" s="312">
        <v>14033248</v>
      </c>
      <c r="AO20" s="312">
        <v>95899706</v>
      </c>
      <c r="AP20" s="312">
        <v>6828436</v>
      </c>
      <c r="AQ20" s="312">
        <v>32409173</v>
      </c>
      <c r="AR20" s="312">
        <v>26431027</v>
      </c>
      <c r="AS20" s="312">
        <v>40958754</v>
      </c>
      <c r="AT20" s="312">
        <v>6251740</v>
      </c>
      <c r="AU20" s="312">
        <v>19123677</v>
      </c>
      <c r="AV20" s="312">
        <v>23796894.619999975</v>
      </c>
      <c r="AW20" s="312">
        <v>5849486</v>
      </c>
      <c r="AX20" s="312">
        <v>54228481.620000049</v>
      </c>
      <c r="AY20" s="312">
        <v>9162719</v>
      </c>
      <c r="AZ20" s="312">
        <v>10108508</v>
      </c>
      <c r="BA20" s="312">
        <v>52641328</v>
      </c>
      <c r="BB20" s="312">
        <v>7794424.4700000137</v>
      </c>
      <c r="BC20" s="312">
        <v>44805053</v>
      </c>
      <c r="BD20" s="312">
        <v>307943677</v>
      </c>
      <c r="BE20" s="312">
        <v>28647157</v>
      </c>
      <c r="BF20" s="312">
        <v>4058375</v>
      </c>
      <c r="BG20" s="312">
        <v>8356735</v>
      </c>
      <c r="BH20" s="312">
        <v>3481779.47</v>
      </c>
      <c r="BI20" s="312">
        <v>6673750.3099999763</v>
      </c>
      <c r="BJ20" s="312">
        <v>38345154</v>
      </c>
      <c r="BK20" s="312">
        <v>6690136.389999981</v>
      </c>
      <c r="BL20" s="312">
        <v>875899625.80980146</v>
      </c>
      <c r="BM20" s="312">
        <v>103016587</v>
      </c>
      <c r="BN20" s="312">
        <v>4843001.7799999956</v>
      </c>
      <c r="BO20" s="312">
        <v>55023330</v>
      </c>
      <c r="BP20" s="312">
        <v>12790375</v>
      </c>
      <c r="BQ20" s="312">
        <v>7086367.6399999997</v>
      </c>
      <c r="BR20" s="312">
        <v>3632755.6200000048</v>
      </c>
      <c r="BS20" s="312">
        <v>33369663</v>
      </c>
      <c r="BT20" s="312">
        <v>36090633</v>
      </c>
      <c r="BU20" s="312">
        <v>11250109</v>
      </c>
      <c r="BV20" s="133"/>
    </row>
    <row r="21" spans="1:88" s="32" customFormat="1" ht="14.25" customHeight="1" thickBot="1" x14ac:dyDescent="0.3">
      <c r="A21" s="260" t="s">
        <v>146</v>
      </c>
      <c r="B21" s="448">
        <v>224055026.49000001</v>
      </c>
      <c r="C21" s="448">
        <v>25633173.07</v>
      </c>
      <c r="D21" s="448">
        <v>1027459548</v>
      </c>
      <c r="E21" s="448">
        <v>303815429.13</v>
      </c>
      <c r="F21" s="448">
        <v>913546785</v>
      </c>
      <c r="G21" s="448">
        <v>1673727090</v>
      </c>
      <c r="H21" s="448">
        <v>1478604266</v>
      </c>
      <c r="I21" s="449">
        <v>536706901.33000004</v>
      </c>
      <c r="J21" s="449">
        <v>152078551.02000001</v>
      </c>
      <c r="K21" s="449">
        <v>29940176</v>
      </c>
      <c r="L21" s="449">
        <v>310630654.01999998</v>
      </c>
      <c r="M21" s="449">
        <v>30241608</v>
      </c>
      <c r="N21" s="449">
        <v>243327723.08000001</v>
      </c>
      <c r="O21" s="448">
        <v>7574043029</v>
      </c>
      <c r="P21" s="448">
        <v>977430089</v>
      </c>
      <c r="Q21" s="448">
        <v>2516026876.8699999</v>
      </c>
      <c r="R21" s="448">
        <v>514152534.48000002</v>
      </c>
      <c r="S21" s="448">
        <v>64467199</v>
      </c>
      <c r="T21" s="448">
        <v>528334115</v>
      </c>
      <c r="U21" s="448">
        <v>615395090</v>
      </c>
      <c r="V21" s="448">
        <v>82568126</v>
      </c>
      <c r="W21" s="448">
        <v>972464695</v>
      </c>
      <c r="X21" s="448">
        <v>188183931.09</v>
      </c>
      <c r="Y21" s="448">
        <v>1759739343</v>
      </c>
      <c r="Z21" s="448">
        <v>452018199</v>
      </c>
      <c r="AA21" s="448">
        <v>533816195</v>
      </c>
      <c r="AB21" s="448">
        <v>86785632</v>
      </c>
      <c r="AC21" s="448">
        <v>4872767537</v>
      </c>
      <c r="AD21" s="448">
        <v>25175329</v>
      </c>
      <c r="AE21" s="448">
        <v>148208227</v>
      </c>
      <c r="AF21" s="448">
        <v>4026994842.5200005</v>
      </c>
      <c r="AG21" s="448">
        <v>25892752122.640003</v>
      </c>
      <c r="AH21" s="448">
        <v>7636154335.3000002</v>
      </c>
      <c r="AI21" s="448">
        <v>248227293.76999998</v>
      </c>
      <c r="AJ21" s="448">
        <v>109579775</v>
      </c>
      <c r="AK21" s="448">
        <v>734898322</v>
      </c>
      <c r="AL21" s="448">
        <v>1869529942</v>
      </c>
      <c r="AM21" s="448">
        <v>247283203.56</v>
      </c>
      <c r="AN21" s="448">
        <v>312339717</v>
      </c>
      <c r="AO21" s="448">
        <v>3306054226</v>
      </c>
      <c r="AP21" s="448">
        <v>199050390</v>
      </c>
      <c r="AQ21" s="448">
        <v>870945639</v>
      </c>
      <c r="AR21" s="448">
        <v>682019120</v>
      </c>
      <c r="AS21" s="448">
        <v>1239372515</v>
      </c>
      <c r="AT21" s="448">
        <v>197463746</v>
      </c>
      <c r="AU21" s="448">
        <v>378327927</v>
      </c>
      <c r="AV21" s="448">
        <v>561779940.38999999</v>
      </c>
      <c r="AW21" s="448">
        <v>126603347</v>
      </c>
      <c r="AX21" s="448">
        <v>1611500248.23</v>
      </c>
      <c r="AY21" s="448">
        <v>252837805</v>
      </c>
      <c r="AZ21" s="448">
        <v>318195677</v>
      </c>
      <c r="BA21" s="448">
        <v>1134970143</v>
      </c>
      <c r="BB21" s="448">
        <v>194545791.38999999</v>
      </c>
      <c r="BC21" s="448">
        <v>835006134</v>
      </c>
      <c r="BD21" s="448">
        <v>8693793535</v>
      </c>
      <c r="BE21" s="448">
        <v>730490285</v>
      </c>
      <c r="BF21" s="448">
        <v>90306673</v>
      </c>
      <c r="BG21" s="448">
        <v>115949736</v>
      </c>
      <c r="BH21" s="448">
        <v>89582951.469999999</v>
      </c>
      <c r="BI21" s="448">
        <v>283266086.94</v>
      </c>
      <c r="BJ21" s="448">
        <v>1002263937</v>
      </c>
      <c r="BK21" s="448">
        <v>201994109.44</v>
      </c>
      <c r="BL21" s="448">
        <v>25260812079.676403</v>
      </c>
      <c r="BM21" s="448">
        <v>2661671654</v>
      </c>
      <c r="BN21" s="448">
        <v>129923582.40000001</v>
      </c>
      <c r="BO21" s="448">
        <v>1498053929</v>
      </c>
      <c r="BP21" s="448">
        <v>390690539</v>
      </c>
      <c r="BQ21" s="448">
        <v>112420511.95</v>
      </c>
      <c r="BR21" s="448">
        <v>154228460.62</v>
      </c>
      <c r="BS21" s="448">
        <v>471786317</v>
      </c>
      <c r="BT21" s="448">
        <v>895173068</v>
      </c>
      <c r="BU21" s="448">
        <v>405233918</v>
      </c>
      <c r="BV21" s="133"/>
      <c r="BW21" s="16"/>
      <c r="BX21" s="16"/>
      <c r="BY21" s="16"/>
      <c r="BZ21" s="16"/>
      <c r="CA21" s="16"/>
      <c r="CB21" s="16"/>
      <c r="CC21" s="16"/>
      <c r="CD21" s="16"/>
      <c r="CE21" s="16"/>
      <c r="CF21" s="16"/>
      <c r="CG21" s="16"/>
      <c r="CH21" s="16"/>
      <c r="CI21" s="16"/>
      <c r="CJ21" s="16"/>
    </row>
    <row r="22" spans="1:88" ht="14.25" customHeight="1" thickTop="1" x14ac:dyDescent="0.25">
      <c r="A22" s="261"/>
      <c r="B22" s="454"/>
      <c r="C22" s="454"/>
      <c r="D22" s="454"/>
      <c r="E22" s="454"/>
      <c r="F22" s="454"/>
      <c r="G22" s="454"/>
      <c r="H22" s="454"/>
      <c r="I22" s="455"/>
      <c r="J22" s="455"/>
      <c r="K22" s="455"/>
      <c r="L22" s="455"/>
      <c r="M22" s="455"/>
      <c r="N22" s="455"/>
      <c r="O22" s="454"/>
      <c r="P22" s="454"/>
      <c r="Q22" s="454"/>
      <c r="R22" s="454"/>
      <c r="S22" s="454"/>
      <c r="T22" s="454"/>
      <c r="U22" s="454"/>
      <c r="V22" s="454"/>
      <c r="W22" s="454"/>
      <c r="X22" s="454"/>
      <c r="Y22" s="454"/>
      <c r="Z22" s="454"/>
      <c r="AA22" s="454"/>
      <c r="AB22" s="454"/>
      <c r="AC22" s="454"/>
      <c r="AD22" s="454"/>
      <c r="AE22" s="454"/>
      <c r="AF22" s="454"/>
      <c r="AG22" s="454"/>
      <c r="AH22" s="454"/>
      <c r="AI22" s="454"/>
      <c r="AJ22" s="454"/>
      <c r="AK22" s="454"/>
      <c r="AL22" s="454"/>
      <c r="AM22" s="454"/>
      <c r="AN22" s="454"/>
      <c r="AO22" s="454"/>
      <c r="AP22" s="454"/>
      <c r="AQ22" s="454"/>
      <c r="AR22" s="454"/>
      <c r="AS22" s="454"/>
      <c r="AT22" s="454"/>
      <c r="AU22" s="454"/>
      <c r="AV22" s="454"/>
      <c r="AW22" s="454"/>
      <c r="AX22" s="454"/>
      <c r="AY22" s="454"/>
      <c r="AZ22" s="454"/>
      <c r="BA22" s="454"/>
      <c r="BB22" s="454"/>
      <c r="BC22" s="454"/>
      <c r="BD22" s="454"/>
      <c r="BE22" s="454"/>
      <c r="BF22" s="454"/>
      <c r="BG22" s="454"/>
      <c r="BH22" s="454"/>
      <c r="BI22" s="454"/>
      <c r="BJ22" s="454"/>
      <c r="BK22" s="454"/>
      <c r="BL22" s="454"/>
      <c r="BM22" s="454"/>
      <c r="BN22" s="454"/>
      <c r="BO22" s="454"/>
      <c r="BP22" s="454"/>
      <c r="BQ22" s="454"/>
      <c r="BR22" s="454"/>
      <c r="BS22" s="454"/>
      <c r="BT22" s="454"/>
      <c r="BU22" s="454"/>
      <c r="BV22" s="133"/>
    </row>
    <row r="23" spans="1:88" ht="14.25" customHeight="1" x14ac:dyDescent="0.25">
      <c r="A23" s="319" t="s">
        <v>305</v>
      </c>
      <c r="B23" s="312">
        <v>42870</v>
      </c>
      <c r="C23" s="312">
        <v>4927</v>
      </c>
      <c r="D23" s="312">
        <v>143413</v>
      </c>
      <c r="E23" s="312">
        <v>51958</v>
      </c>
      <c r="F23" s="312">
        <v>161723</v>
      </c>
      <c r="G23" s="312">
        <v>285149</v>
      </c>
      <c r="H23" s="312">
        <v>247078</v>
      </c>
      <c r="I23" s="312">
        <v>98856</v>
      </c>
      <c r="J23" s="312">
        <v>26850</v>
      </c>
      <c r="K23" s="312">
        <v>6991</v>
      </c>
      <c r="L23" s="312">
        <v>56809</v>
      </c>
      <c r="M23" s="312">
        <v>6888</v>
      </c>
      <c r="N23" s="312">
        <v>45237</v>
      </c>
      <c r="O23" s="312">
        <v>1163509</v>
      </c>
      <c r="P23" s="312">
        <v>148138</v>
      </c>
      <c r="Q23" s="312">
        <v>399100</v>
      </c>
      <c r="R23" s="312">
        <v>80997</v>
      </c>
      <c r="S23" s="312">
        <v>12075</v>
      </c>
      <c r="T23" s="312">
        <v>85153</v>
      </c>
      <c r="U23" s="312">
        <v>97782</v>
      </c>
      <c r="V23" s="312">
        <v>17924</v>
      </c>
      <c r="W23" s="312">
        <v>194174</v>
      </c>
      <c r="X23" s="312">
        <v>32688</v>
      </c>
      <c r="Y23" s="312">
        <v>270343</v>
      </c>
      <c r="Z23" s="312">
        <v>81848</v>
      </c>
      <c r="AA23" s="312">
        <v>91522</v>
      </c>
      <c r="AB23" s="312">
        <v>17346</v>
      </c>
      <c r="AC23" s="312">
        <v>871321</v>
      </c>
      <c r="AD23" s="312">
        <v>6213</v>
      </c>
      <c r="AE23" s="312">
        <v>33821</v>
      </c>
      <c r="AF23" s="312">
        <v>629788</v>
      </c>
      <c r="AG23" s="312">
        <v>3769643</v>
      </c>
      <c r="AH23" s="312">
        <v>1254239</v>
      </c>
      <c r="AI23" s="312">
        <v>51363</v>
      </c>
      <c r="AJ23" s="312">
        <v>21755</v>
      </c>
      <c r="AK23" s="312">
        <v>134473</v>
      </c>
      <c r="AL23" s="312">
        <v>322515</v>
      </c>
      <c r="AM23" s="312">
        <v>44140</v>
      </c>
      <c r="AN23" s="312">
        <v>62606</v>
      </c>
      <c r="AO23" s="312">
        <v>557232</v>
      </c>
      <c r="AP23" s="312">
        <v>33778</v>
      </c>
      <c r="AQ23" s="312">
        <v>140512</v>
      </c>
      <c r="AR23" s="312">
        <v>118072</v>
      </c>
      <c r="AS23" s="312">
        <v>210287</v>
      </c>
      <c r="AT23" s="312">
        <v>31525</v>
      </c>
      <c r="AU23" s="312">
        <v>60261</v>
      </c>
      <c r="AV23" s="312">
        <v>108862</v>
      </c>
      <c r="AW23" s="312">
        <v>24246</v>
      </c>
      <c r="AX23" s="312">
        <v>271891</v>
      </c>
      <c r="AY23" s="312">
        <v>44583</v>
      </c>
      <c r="AZ23" s="312">
        <v>57953</v>
      </c>
      <c r="BA23" s="312">
        <v>214547</v>
      </c>
      <c r="BB23" s="312">
        <v>43158</v>
      </c>
      <c r="BC23" s="312">
        <v>148426</v>
      </c>
      <c r="BD23" s="312">
        <v>1404070</v>
      </c>
      <c r="BE23" s="312">
        <v>143172</v>
      </c>
      <c r="BF23" s="312">
        <v>16114</v>
      </c>
      <c r="BG23" s="312">
        <v>22997</v>
      </c>
      <c r="BH23" s="312">
        <v>20858</v>
      </c>
      <c r="BI23" s="312">
        <v>48609</v>
      </c>
      <c r="BJ23" s="312">
        <v>182512</v>
      </c>
      <c r="BK23" s="312">
        <v>32719</v>
      </c>
      <c r="BL23" s="312">
        <v>4203353</v>
      </c>
      <c r="BM23" s="312">
        <v>445077</v>
      </c>
      <c r="BN23" s="312">
        <v>26181</v>
      </c>
      <c r="BO23" s="312">
        <v>257470</v>
      </c>
      <c r="BP23" s="312">
        <v>76387</v>
      </c>
      <c r="BQ23" s="312">
        <v>17897</v>
      </c>
      <c r="BR23" s="312">
        <v>26253</v>
      </c>
      <c r="BS23" s="312">
        <v>86152</v>
      </c>
      <c r="BT23" s="312">
        <v>152191</v>
      </c>
      <c r="BU23" s="312">
        <v>74595</v>
      </c>
      <c r="BV23" s="133"/>
    </row>
    <row r="24" spans="1:88" ht="14.25" customHeight="1" x14ac:dyDescent="0.25">
      <c r="A24" s="319" t="s">
        <v>306</v>
      </c>
      <c r="B24" s="312">
        <v>27786</v>
      </c>
      <c r="C24" s="312">
        <v>4429</v>
      </c>
      <c r="D24" s="312">
        <v>169643</v>
      </c>
      <c r="E24" s="312">
        <v>56197</v>
      </c>
      <c r="F24" s="312">
        <v>169310</v>
      </c>
      <c r="G24" s="312">
        <v>325553</v>
      </c>
      <c r="H24" s="312">
        <v>280687</v>
      </c>
      <c r="I24" s="312">
        <v>97280</v>
      </c>
      <c r="J24" s="312">
        <v>25007</v>
      </c>
      <c r="K24" s="312">
        <v>4805</v>
      </c>
      <c r="L24" s="312">
        <v>47775</v>
      </c>
      <c r="M24" s="312">
        <v>5775</v>
      </c>
      <c r="N24" s="312">
        <v>54882</v>
      </c>
      <c r="O24" s="312">
        <v>1350195</v>
      </c>
      <c r="P24" s="312">
        <v>173750</v>
      </c>
      <c r="Q24" s="312">
        <v>451500</v>
      </c>
      <c r="R24" s="312">
        <v>76610</v>
      </c>
      <c r="S24" s="312">
        <v>7837</v>
      </c>
      <c r="T24" s="312">
        <v>122201</v>
      </c>
      <c r="U24" s="312">
        <v>100080</v>
      </c>
      <c r="V24" s="312">
        <v>12720</v>
      </c>
      <c r="W24" s="312">
        <v>134630</v>
      </c>
      <c r="X24" s="312">
        <v>38288</v>
      </c>
      <c r="Y24" s="312">
        <v>285265</v>
      </c>
      <c r="Z24" s="312">
        <v>75727</v>
      </c>
      <c r="AA24" s="312">
        <v>98677</v>
      </c>
      <c r="AB24" s="312">
        <v>11938</v>
      </c>
      <c r="AC24" s="312">
        <v>944108</v>
      </c>
      <c r="AD24" s="312">
        <v>3773</v>
      </c>
      <c r="AE24" s="312">
        <v>23800</v>
      </c>
      <c r="AF24" s="312">
        <v>746955</v>
      </c>
      <c r="AG24" s="312">
        <v>2735971</v>
      </c>
      <c r="AH24" s="312">
        <v>1307651</v>
      </c>
      <c r="AI24" s="312">
        <v>45869</v>
      </c>
      <c r="AJ24" s="312">
        <v>16223</v>
      </c>
      <c r="AK24" s="312">
        <v>108242</v>
      </c>
      <c r="AL24" s="312">
        <v>322990</v>
      </c>
      <c r="AM24" s="312">
        <v>39817</v>
      </c>
      <c r="AN24" s="312">
        <v>43219</v>
      </c>
      <c r="AO24" s="312">
        <v>646075</v>
      </c>
      <c r="AP24" s="312">
        <v>34241</v>
      </c>
      <c r="AQ24" s="312">
        <v>157634</v>
      </c>
      <c r="AR24" s="312">
        <v>132948</v>
      </c>
      <c r="AS24" s="312">
        <v>226446</v>
      </c>
      <c r="AT24" s="312">
        <v>39098</v>
      </c>
      <c r="AU24" s="312">
        <v>68652</v>
      </c>
      <c r="AV24" s="312">
        <v>78523</v>
      </c>
      <c r="AW24" s="312">
        <v>17433</v>
      </c>
      <c r="AX24" s="312">
        <v>330022</v>
      </c>
      <c r="AY24" s="312">
        <v>43161</v>
      </c>
      <c r="AZ24" s="312">
        <v>51817</v>
      </c>
      <c r="BA24" s="312">
        <v>196947</v>
      </c>
      <c r="BB24" s="312">
        <v>33756</v>
      </c>
      <c r="BC24" s="312">
        <v>134130</v>
      </c>
      <c r="BD24" s="312">
        <v>1677375</v>
      </c>
      <c r="BE24" s="312">
        <v>93737</v>
      </c>
      <c r="BF24" s="312">
        <v>14492</v>
      </c>
      <c r="BG24" s="312">
        <v>17961</v>
      </c>
      <c r="BH24" s="312">
        <v>13582</v>
      </c>
      <c r="BI24" s="312">
        <v>53886</v>
      </c>
      <c r="BJ24" s="312">
        <v>149488</v>
      </c>
      <c r="BK24" s="312">
        <v>35858</v>
      </c>
      <c r="BL24" s="312">
        <v>4273504</v>
      </c>
      <c r="BM24" s="312">
        <v>444688</v>
      </c>
      <c r="BN24" s="312">
        <v>29088</v>
      </c>
      <c r="BO24" s="312">
        <v>269240</v>
      </c>
      <c r="BP24" s="312">
        <v>75088</v>
      </c>
      <c r="BQ24" s="312">
        <v>16357</v>
      </c>
      <c r="BR24" s="312">
        <v>26580</v>
      </c>
      <c r="BS24" s="312">
        <v>68204</v>
      </c>
      <c r="BT24" s="312">
        <v>171946</v>
      </c>
      <c r="BU24" s="312">
        <v>73084</v>
      </c>
      <c r="BV24" s="133"/>
    </row>
    <row r="25" spans="1:88" ht="14.25" customHeight="1" x14ac:dyDescent="0.25">
      <c r="A25" s="261" t="s">
        <v>307</v>
      </c>
      <c r="B25" s="312">
        <v>33399</v>
      </c>
      <c r="C25" s="312">
        <v>4081</v>
      </c>
      <c r="D25" s="312">
        <v>104189</v>
      </c>
      <c r="E25" s="312">
        <v>48061</v>
      </c>
      <c r="F25" s="312">
        <v>145635</v>
      </c>
      <c r="G25" s="312">
        <v>275119</v>
      </c>
      <c r="H25" s="312">
        <v>242095</v>
      </c>
      <c r="I25" s="312">
        <v>86294</v>
      </c>
      <c r="J25" s="312">
        <v>23988</v>
      </c>
      <c r="K25" s="312">
        <v>4620</v>
      </c>
      <c r="L25" s="312">
        <v>47120</v>
      </c>
      <c r="M25" s="312">
        <v>5420</v>
      </c>
      <c r="N25" s="312">
        <v>43392</v>
      </c>
      <c r="O25" s="312">
        <v>1166107</v>
      </c>
      <c r="P25" s="312">
        <v>143464</v>
      </c>
      <c r="Q25" s="312">
        <v>380517</v>
      </c>
      <c r="R25" s="312">
        <v>74276</v>
      </c>
      <c r="S25" s="312">
        <v>9956</v>
      </c>
      <c r="T25" s="312">
        <v>88484</v>
      </c>
      <c r="U25" s="312">
        <v>70516</v>
      </c>
      <c r="V25" s="312">
        <v>13417</v>
      </c>
      <c r="W25" s="312">
        <v>148154</v>
      </c>
      <c r="X25" s="312">
        <v>20954</v>
      </c>
      <c r="Y25" s="312">
        <v>266322</v>
      </c>
      <c r="Z25" s="312">
        <v>69909</v>
      </c>
      <c r="AA25" s="312">
        <v>87658</v>
      </c>
      <c r="AB25" s="312">
        <v>13957</v>
      </c>
      <c r="AC25" s="312">
        <v>840835</v>
      </c>
      <c r="AD25" s="312">
        <v>3989</v>
      </c>
      <c r="AE25" s="312">
        <v>25173</v>
      </c>
      <c r="AF25" s="312">
        <v>633728</v>
      </c>
      <c r="AG25" s="312">
        <v>2867284</v>
      </c>
      <c r="AH25" s="312">
        <v>1147085</v>
      </c>
      <c r="AI25" s="312">
        <v>43602</v>
      </c>
      <c r="AJ25" s="312">
        <v>17037</v>
      </c>
      <c r="AK25" s="312">
        <v>108180</v>
      </c>
      <c r="AL25" s="312">
        <v>292684</v>
      </c>
      <c r="AM25" s="312">
        <v>38653</v>
      </c>
      <c r="AN25" s="312">
        <v>48376</v>
      </c>
      <c r="AO25" s="312">
        <v>525405</v>
      </c>
      <c r="AP25" s="312">
        <v>31595</v>
      </c>
      <c r="AQ25" s="312">
        <v>137985</v>
      </c>
      <c r="AR25" s="312">
        <v>113382</v>
      </c>
      <c r="AS25" s="312">
        <v>188354</v>
      </c>
      <c r="AT25" s="312">
        <v>31042</v>
      </c>
      <c r="AU25" s="312">
        <v>51895</v>
      </c>
      <c r="AV25" s="312">
        <v>82716</v>
      </c>
      <c r="AW25" s="312">
        <v>19421</v>
      </c>
      <c r="AX25" s="312">
        <v>269050</v>
      </c>
      <c r="AY25" s="312">
        <v>40015</v>
      </c>
      <c r="AZ25" s="312">
        <v>49231</v>
      </c>
      <c r="BA25" s="312">
        <v>107273</v>
      </c>
      <c r="BB25" s="312">
        <v>31681</v>
      </c>
      <c r="BC25" s="312">
        <v>128344</v>
      </c>
      <c r="BD25" s="312">
        <v>1406765</v>
      </c>
      <c r="BE25" s="312">
        <v>108223</v>
      </c>
      <c r="BF25" s="312">
        <v>13907</v>
      </c>
      <c r="BG25" s="312">
        <v>18707</v>
      </c>
      <c r="BH25" s="312">
        <v>13951</v>
      </c>
      <c r="BI25" s="312">
        <v>46068</v>
      </c>
      <c r="BJ25" s="312">
        <v>132580</v>
      </c>
      <c r="BK25" s="312">
        <v>31816</v>
      </c>
      <c r="BL25" s="312">
        <v>3891627</v>
      </c>
      <c r="BM25" s="312">
        <v>407720</v>
      </c>
      <c r="BN25" s="312">
        <v>23173</v>
      </c>
      <c r="BO25" s="312">
        <v>239064</v>
      </c>
      <c r="BP25" s="312">
        <v>66292</v>
      </c>
      <c r="BQ25" s="312">
        <v>16309</v>
      </c>
      <c r="BR25" s="312">
        <v>24983</v>
      </c>
      <c r="BS25" s="312">
        <v>70854</v>
      </c>
      <c r="BT25" s="312">
        <v>145580</v>
      </c>
      <c r="BU25" s="312">
        <v>66877</v>
      </c>
      <c r="BV25" s="133"/>
    </row>
    <row r="26" spans="1:88" ht="9.75" customHeight="1" x14ac:dyDescent="0.25">
      <c r="A26" s="261"/>
      <c r="B26" s="34"/>
      <c r="C26" s="34"/>
      <c r="D26" s="34"/>
      <c r="E26" s="34"/>
      <c r="F26" s="34"/>
      <c r="G26" s="34"/>
      <c r="H26" s="34"/>
      <c r="I26" s="182"/>
      <c r="J26" s="182"/>
      <c r="K26" s="182"/>
      <c r="L26" s="182"/>
      <c r="M26" s="182"/>
      <c r="N26" s="182"/>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133"/>
    </row>
    <row r="27" spans="1:88" s="16" customFormat="1" x14ac:dyDescent="0.25">
      <c r="A27" s="328" t="s">
        <v>296</v>
      </c>
      <c r="B27" s="312">
        <v>6347839.2300000004</v>
      </c>
      <c r="C27" s="312">
        <v>462816.04</v>
      </c>
      <c r="D27" s="312">
        <v>4098112</v>
      </c>
      <c r="E27" s="312">
        <v>1492564</v>
      </c>
      <c r="F27" s="312">
        <v>3087615</v>
      </c>
      <c r="G27" s="312">
        <v>11838820</v>
      </c>
      <c r="H27" s="312">
        <v>9207615.4700000007</v>
      </c>
      <c r="I27" s="312">
        <v>8542867.3000000007</v>
      </c>
      <c r="J27" s="312">
        <v>2422811.02</v>
      </c>
      <c r="K27" s="312">
        <v>40553.660000000003</v>
      </c>
      <c r="L27" s="312">
        <v>2142439</v>
      </c>
      <c r="M27" s="312">
        <v>1145838</v>
      </c>
      <c r="N27" s="312">
        <v>383055</v>
      </c>
      <c r="O27" s="312">
        <v>53157635</v>
      </c>
      <c r="P27" s="312">
        <v>7844203.1500000004</v>
      </c>
      <c r="Q27" s="312">
        <v>19920856.100000001</v>
      </c>
      <c r="R27" s="312">
        <v>4001932.44</v>
      </c>
      <c r="S27" s="312">
        <v>272121.2</v>
      </c>
      <c r="T27" s="312">
        <v>6078168.71</v>
      </c>
      <c r="U27" s="312">
        <v>2551930</v>
      </c>
      <c r="V27" s="312">
        <v>287758.14</v>
      </c>
      <c r="W27" s="312">
        <v>8350244</v>
      </c>
      <c r="X27" s="312">
        <v>3078232.8</v>
      </c>
      <c r="Y27" s="312">
        <v>10932986</v>
      </c>
      <c r="Z27" s="312">
        <v>6739935.6699999999</v>
      </c>
      <c r="AA27" s="312">
        <v>9475080</v>
      </c>
      <c r="AB27" s="312">
        <v>129407.22</v>
      </c>
      <c r="AC27" s="312">
        <v>42072055</v>
      </c>
      <c r="AD27" s="312">
        <v>79384</v>
      </c>
      <c r="AE27" s="312">
        <v>845104.76</v>
      </c>
      <c r="AF27" s="312">
        <v>45810457</v>
      </c>
      <c r="AG27" s="312">
        <v>678687618</v>
      </c>
      <c r="AH27" s="312">
        <v>133483454</v>
      </c>
      <c r="AI27" s="312">
        <v>6447854.4500000002</v>
      </c>
      <c r="AJ27" s="312">
        <v>742698</v>
      </c>
      <c r="AK27" s="312">
        <v>3684061.91</v>
      </c>
      <c r="AL27" s="312">
        <v>18289815</v>
      </c>
      <c r="AM27" s="312">
        <v>1430104.23</v>
      </c>
      <c r="AN27" s="312">
        <v>2612350.7200000002</v>
      </c>
      <c r="AO27" s="312">
        <v>26521819.289999999</v>
      </c>
      <c r="AP27" s="312">
        <v>601670.1</v>
      </c>
      <c r="AQ27" s="312">
        <v>15246467</v>
      </c>
      <c r="AR27" s="312">
        <v>4596413.2300000004</v>
      </c>
      <c r="AS27" s="312">
        <v>15734034</v>
      </c>
      <c r="AT27" s="312">
        <v>1982063.38</v>
      </c>
      <c r="AU27" s="312">
        <v>4161720</v>
      </c>
      <c r="AV27" s="312">
        <v>9082971.4800000004</v>
      </c>
      <c r="AW27" s="312">
        <v>633763</v>
      </c>
      <c r="AX27" s="312">
        <v>13086330</v>
      </c>
      <c r="AY27" s="312">
        <v>2167163.27</v>
      </c>
      <c r="AZ27" s="312">
        <v>3265191</v>
      </c>
      <c r="BA27" s="312">
        <v>12989720</v>
      </c>
      <c r="BB27" s="312">
        <v>1198235.43</v>
      </c>
      <c r="BC27" s="312">
        <v>5613000</v>
      </c>
      <c r="BD27" s="312">
        <v>131124988</v>
      </c>
      <c r="BE27" s="312">
        <v>7706779.8200000003</v>
      </c>
      <c r="BF27" s="312">
        <v>357635.86</v>
      </c>
      <c r="BG27" s="312">
        <v>444565.62</v>
      </c>
      <c r="BH27" s="312">
        <v>370612.77</v>
      </c>
      <c r="BI27" s="312">
        <v>2185860</v>
      </c>
      <c r="BJ27" s="312">
        <v>10643443</v>
      </c>
      <c r="BK27" s="312">
        <v>411085</v>
      </c>
      <c r="BL27" s="312">
        <v>468681974.24000001</v>
      </c>
      <c r="BM27" s="312">
        <v>24155323</v>
      </c>
      <c r="BN27" s="312">
        <v>1874403.54</v>
      </c>
      <c r="BO27" s="312">
        <v>19694007</v>
      </c>
      <c r="BP27" s="312">
        <v>2459423</v>
      </c>
      <c r="BQ27" s="312">
        <v>756714.72</v>
      </c>
      <c r="BR27" s="312">
        <v>795470</v>
      </c>
      <c r="BS27" s="312">
        <v>4417969</v>
      </c>
      <c r="BT27" s="312">
        <v>8142740</v>
      </c>
      <c r="BU27" s="312">
        <v>4108336.25</v>
      </c>
      <c r="BV27" s="133"/>
    </row>
    <row r="28" spans="1:88" s="472" customFormat="1" x14ac:dyDescent="0.25">
      <c r="A28" s="477" t="s">
        <v>298</v>
      </c>
      <c r="B28" s="312">
        <v>0</v>
      </c>
      <c r="C28" s="312">
        <v>0</v>
      </c>
      <c r="D28" s="312">
        <v>0</v>
      </c>
      <c r="E28" s="312">
        <v>0</v>
      </c>
      <c r="F28" s="312">
        <v>0</v>
      </c>
      <c r="G28" s="312">
        <v>0</v>
      </c>
      <c r="H28" s="312">
        <v>0</v>
      </c>
      <c r="I28" s="312">
        <v>0</v>
      </c>
      <c r="J28" s="312">
        <v>0</v>
      </c>
      <c r="K28" s="312">
        <v>0</v>
      </c>
      <c r="L28" s="312">
        <v>0</v>
      </c>
      <c r="M28" s="312">
        <v>1049872</v>
      </c>
      <c r="N28" s="312">
        <v>0</v>
      </c>
      <c r="O28" s="312">
        <v>0</v>
      </c>
      <c r="P28" s="312">
        <v>0</v>
      </c>
      <c r="Q28" s="312">
        <v>0</v>
      </c>
      <c r="R28" s="312">
        <v>0</v>
      </c>
      <c r="S28" s="312">
        <v>13821.85</v>
      </c>
      <c r="T28" s="312">
        <v>0</v>
      </c>
      <c r="U28" s="312">
        <v>0</v>
      </c>
      <c r="V28" s="312">
        <v>26511.599999999999</v>
      </c>
      <c r="W28" s="312">
        <v>0</v>
      </c>
      <c r="X28" s="312">
        <v>0</v>
      </c>
      <c r="Y28" s="312">
        <v>-312119</v>
      </c>
      <c r="Z28" s="312">
        <v>0</v>
      </c>
      <c r="AA28" s="312">
        <v>0</v>
      </c>
      <c r="AB28" s="312">
        <v>0</v>
      </c>
      <c r="AC28" s="312">
        <v>0</v>
      </c>
      <c r="AD28" s="312">
        <v>0</v>
      </c>
      <c r="AE28" s="312">
        <v>749782</v>
      </c>
      <c r="AF28" s="312">
        <v>0</v>
      </c>
      <c r="AG28" s="312">
        <v>620659437</v>
      </c>
      <c r="AH28" s="312">
        <v>11296788</v>
      </c>
      <c r="AI28" s="312">
        <v>0</v>
      </c>
      <c r="AJ28" s="312">
        <v>0</v>
      </c>
      <c r="AK28" s="312">
        <v>0</v>
      </c>
      <c r="AL28" s="312">
        <v>1092997</v>
      </c>
      <c r="AM28" s="312">
        <v>0</v>
      </c>
      <c r="AN28" s="312">
        <v>0</v>
      </c>
      <c r="AO28" s="312">
        <v>0</v>
      </c>
      <c r="AP28" s="312">
        <v>0</v>
      </c>
      <c r="AQ28" s="312">
        <v>0</v>
      </c>
      <c r="AR28" s="312">
        <v>0</v>
      </c>
      <c r="AS28" s="312">
        <v>0</v>
      </c>
      <c r="AT28" s="312">
        <v>11055.96</v>
      </c>
      <c r="AU28" s="312">
        <v>0</v>
      </c>
      <c r="AV28" s="312">
        <v>0</v>
      </c>
      <c r="AW28" s="312">
        <v>0</v>
      </c>
      <c r="AX28" s="312">
        <v>3109165</v>
      </c>
      <c r="AY28" s="312">
        <v>0</v>
      </c>
      <c r="AZ28" s="312">
        <v>0</v>
      </c>
      <c r="BA28" s="312">
        <v>0</v>
      </c>
      <c r="BB28" s="312">
        <v>0</v>
      </c>
      <c r="BC28" s="312">
        <v>0</v>
      </c>
      <c r="BD28" s="312">
        <v>1189300</v>
      </c>
      <c r="BE28" s="312">
        <v>617923.30000000005</v>
      </c>
      <c r="BF28" s="312">
        <v>0</v>
      </c>
      <c r="BG28" s="312">
        <v>0</v>
      </c>
      <c r="BH28" s="312">
        <v>0</v>
      </c>
      <c r="BI28" s="312">
        <v>0</v>
      </c>
      <c r="BJ28" s="312">
        <v>0</v>
      </c>
      <c r="BK28" s="312">
        <v>0</v>
      </c>
      <c r="BL28" s="312">
        <v>0</v>
      </c>
      <c r="BM28" s="312">
        <v>0</v>
      </c>
      <c r="BN28" s="312">
        <v>0</v>
      </c>
      <c r="BO28" s="312">
        <v>194308</v>
      </c>
      <c r="BP28" s="312">
        <v>0</v>
      </c>
      <c r="BQ28" s="312">
        <v>0</v>
      </c>
      <c r="BR28" s="312">
        <v>0</v>
      </c>
      <c r="BS28" s="312">
        <v>0</v>
      </c>
      <c r="BT28" s="312">
        <v>0</v>
      </c>
      <c r="BU28" s="312">
        <v>0</v>
      </c>
      <c r="BV28" s="133"/>
    </row>
    <row r="29" spans="1:88" s="16" customFormat="1" x14ac:dyDescent="0.25">
      <c r="A29" s="328"/>
      <c r="B29" s="212"/>
      <c r="C29" s="212"/>
      <c r="D29" s="212"/>
      <c r="E29" s="212"/>
      <c r="F29" s="212"/>
      <c r="G29" s="212"/>
      <c r="H29" s="212"/>
      <c r="I29" s="424"/>
      <c r="J29" s="424"/>
      <c r="K29" s="424"/>
      <c r="L29" s="424"/>
      <c r="M29" s="424"/>
      <c r="N29" s="424"/>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133"/>
    </row>
    <row r="30" spans="1:88" s="73" customFormat="1" x14ac:dyDescent="0.25">
      <c r="A30" s="429" t="s">
        <v>297</v>
      </c>
      <c r="B30" s="312">
        <v>58</v>
      </c>
      <c r="C30" s="312">
        <v>7</v>
      </c>
      <c r="D30" s="312">
        <v>105</v>
      </c>
      <c r="E30" s="312">
        <v>27</v>
      </c>
      <c r="F30" s="312">
        <v>57</v>
      </c>
      <c r="G30" s="312">
        <v>95</v>
      </c>
      <c r="H30" s="312">
        <v>105</v>
      </c>
      <c r="I30" s="312">
        <v>84</v>
      </c>
      <c r="J30" s="312">
        <v>16</v>
      </c>
      <c r="K30" s="312">
        <v>5</v>
      </c>
      <c r="L30" s="312">
        <v>13</v>
      </c>
      <c r="M30" s="312">
        <v>3</v>
      </c>
      <c r="N30" s="312">
        <v>20</v>
      </c>
      <c r="O30" s="312">
        <v>349</v>
      </c>
      <c r="P30" s="312">
        <v>48</v>
      </c>
      <c r="Q30" s="312">
        <v>190</v>
      </c>
      <c r="R30" s="312">
        <v>46</v>
      </c>
      <c r="S30" s="312">
        <v>7</v>
      </c>
      <c r="T30" s="312">
        <v>48</v>
      </c>
      <c r="U30" s="312">
        <v>45</v>
      </c>
      <c r="V30" s="312">
        <v>9</v>
      </c>
      <c r="W30" s="312">
        <v>66</v>
      </c>
      <c r="X30" s="312">
        <v>18</v>
      </c>
      <c r="Y30" s="312">
        <v>119</v>
      </c>
      <c r="Z30" s="312">
        <v>55</v>
      </c>
      <c r="AA30" s="312">
        <v>53</v>
      </c>
      <c r="AB30" s="312">
        <v>4</v>
      </c>
      <c r="AC30" s="312">
        <v>340</v>
      </c>
      <c r="AD30" s="312">
        <v>3</v>
      </c>
      <c r="AE30" s="312">
        <v>8</v>
      </c>
      <c r="AF30" s="312">
        <v>213</v>
      </c>
      <c r="AG30" s="312">
        <v>3214</v>
      </c>
      <c r="AH30" s="312">
        <v>640</v>
      </c>
      <c r="AI30" s="312">
        <v>39</v>
      </c>
      <c r="AJ30" s="312">
        <v>13</v>
      </c>
      <c r="AK30" s="312">
        <v>0</v>
      </c>
      <c r="AL30" s="312">
        <v>180</v>
      </c>
      <c r="AM30" s="312">
        <v>20</v>
      </c>
      <c r="AN30" s="312">
        <v>25</v>
      </c>
      <c r="AO30" s="312">
        <v>312</v>
      </c>
      <c r="AP30" s="312">
        <v>17</v>
      </c>
      <c r="AQ30" s="312">
        <v>52</v>
      </c>
      <c r="AR30" s="312">
        <v>57</v>
      </c>
      <c r="AS30" s="312">
        <v>128</v>
      </c>
      <c r="AT30" s="312">
        <v>16</v>
      </c>
      <c r="AU30" s="312">
        <v>46</v>
      </c>
      <c r="AV30" s="312">
        <v>45</v>
      </c>
      <c r="AW30" s="312">
        <v>5</v>
      </c>
      <c r="AX30" s="312">
        <v>115</v>
      </c>
      <c r="AY30" s="312">
        <v>23</v>
      </c>
      <c r="AZ30" s="312">
        <v>33</v>
      </c>
      <c r="BA30" s="312">
        <v>76</v>
      </c>
      <c r="BB30" s="312">
        <v>28</v>
      </c>
      <c r="BC30" s="312">
        <v>1</v>
      </c>
      <c r="BD30" s="312">
        <v>545</v>
      </c>
      <c r="BE30" s="312">
        <v>0</v>
      </c>
      <c r="BF30" s="312">
        <v>10</v>
      </c>
      <c r="BG30" s="312">
        <v>13</v>
      </c>
      <c r="BH30" s="312">
        <v>9</v>
      </c>
      <c r="BI30" s="312">
        <v>27</v>
      </c>
      <c r="BJ30" s="312">
        <v>133</v>
      </c>
      <c r="BK30" s="312">
        <v>19</v>
      </c>
      <c r="BL30" s="312">
        <v>1511</v>
      </c>
      <c r="BM30" s="312">
        <v>225</v>
      </c>
      <c r="BN30" s="312">
        <v>19</v>
      </c>
      <c r="BO30" s="312">
        <v>131</v>
      </c>
      <c r="BP30" s="312">
        <v>39</v>
      </c>
      <c r="BQ30" s="312">
        <v>13</v>
      </c>
      <c r="BR30" s="312">
        <v>10</v>
      </c>
      <c r="BS30" s="312">
        <v>32</v>
      </c>
      <c r="BT30" s="312">
        <v>2</v>
      </c>
      <c r="BU30" s="312">
        <v>39</v>
      </c>
      <c r="BV30" s="133"/>
    </row>
    <row r="31" spans="1:88" ht="9" customHeight="1" x14ac:dyDescent="0.25">
      <c r="A31" s="215"/>
      <c r="B31" s="161"/>
      <c r="C31" s="162"/>
      <c r="D31" s="162"/>
      <c r="E31" s="162"/>
      <c r="F31" s="162"/>
      <c r="G31" s="162"/>
      <c r="H31" s="162"/>
      <c r="I31" s="425"/>
      <c r="J31" s="425"/>
      <c r="K31" s="425"/>
      <c r="L31" s="425"/>
      <c r="M31" s="425"/>
      <c r="N31" s="425"/>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c r="BQ31" s="162"/>
      <c r="BR31" s="162"/>
      <c r="BS31" s="162"/>
      <c r="BT31" s="162"/>
      <c r="BU31" s="162"/>
    </row>
    <row r="32" spans="1:88" x14ac:dyDescent="0.25">
      <c r="A32" s="81"/>
      <c r="I32" s="426"/>
    </row>
    <row r="33" spans="1:88" x14ac:dyDescent="0.25">
      <c r="A33" s="81"/>
      <c r="I33" s="426"/>
      <c r="BT33" s="16"/>
      <c r="BU33" s="16"/>
      <c r="CI33" s="10"/>
      <c r="CJ33" s="10"/>
    </row>
    <row r="34" spans="1:88" x14ac:dyDescent="0.25">
      <c r="A34" s="53"/>
      <c r="I34" s="426"/>
      <c r="N34" s="444"/>
      <c r="BT34" s="16"/>
      <c r="BU34" s="16"/>
      <c r="CI34" s="10"/>
      <c r="CJ34" s="10"/>
    </row>
    <row r="35" spans="1:88" x14ac:dyDescent="0.25">
      <c r="A35" s="211"/>
      <c r="I35" s="426"/>
      <c r="BT35" s="16"/>
      <c r="BU35" s="16"/>
      <c r="CI35" s="10"/>
      <c r="CJ35" s="10"/>
    </row>
    <row r="36" spans="1:88" x14ac:dyDescent="0.25">
      <c r="A36" s="211"/>
      <c r="I36" s="427"/>
      <c r="BT36" s="16"/>
      <c r="BU36" s="16"/>
      <c r="CI36" s="10"/>
      <c r="CJ36" s="10"/>
    </row>
    <row r="37" spans="1:88" x14ac:dyDescent="0.25">
      <c r="A37" s="102"/>
      <c r="I37" s="426"/>
      <c r="BT37" s="16"/>
      <c r="BU37" s="16"/>
      <c r="CI37" s="10"/>
      <c r="CJ37" s="10"/>
    </row>
    <row r="38" spans="1:88" x14ac:dyDescent="0.25">
      <c r="A38" s="81"/>
      <c r="I38" s="426"/>
      <c r="K38" s="194"/>
      <c r="BT38" s="16"/>
      <c r="BU38" s="16"/>
      <c r="CI38" s="10"/>
      <c r="CJ38" s="10"/>
    </row>
    <row r="39" spans="1:88" x14ac:dyDescent="0.25">
      <c r="A39" s="81"/>
      <c r="I39" s="427"/>
      <c r="BT39" s="16"/>
      <c r="BU39" s="16"/>
      <c r="CI39" s="10"/>
      <c r="CJ39" s="10"/>
    </row>
    <row r="40" spans="1:88" x14ac:dyDescent="0.25">
      <c r="A40" s="81"/>
      <c r="I40" s="426"/>
      <c r="BT40" s="16"/>
      <c r="BU40" s="16"/>
      <c r="CI40" s="10"/>
      <c r="CJ40" s="10"/>
    </row>
    <row r="41" spans="1:88" x14ac:dyDescent="0.25">
      <c r="A41" s="58"/>
      <c r="I41" s="426"/>
      <c r="BT41" s="16"/>
      <c r="BU41" s="16"/>
      <c r="CI41" s="10"/>
      <c r="CJ41" s="10"/>
    </row>
    <row r="42" spans="1:88" x14ac:dyDescent="0.25">
      <c r="A42" s="56"/>
      <c r="I42" s="426"/>
      <c r="BT42" s="16"/>
      <c r="BU42" s="16"/>
      <c r="CI42" s="10"/>
      <c r="CJ42" s="10"/>
    </row>
    <row r="43" spans="1:88" x14ac:dyDescent="0.25">
      <c r="A43" s="50"/>
      <c r="I43" s="426"/>
    </row>
    <row r="44" spans="1:88" x14ac:dyDescent="0.25">
      <c r="A44" s="58"/>
      <c r="I44" s="426"/>
    </row>
    <row r="493" spans="1:1" x14ac:dyDescent="0.25">
      <c r="A493" s="193" t="s">
        <v>89</v>
      </c>
    </row>
  </sheetData>
  <phoneticPr fontId="3"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&amp;R2014 Yearbook of
Electricity Distributors</oddHeader>
    <oddFooter>&amp;C&amp;P</oddFooter>
  </headerFooter>
  <colBreaks count="11" manualBreakCount="11">
    <brk id="7" max="30" man="1"/>
    <brk id="13" max="32" man="1"/>
    <brk id="19" max="32" man="1"/>
    <brk id="25" max="32" man="1"/>
    <brk id="31" max="32" man="1"/>
    <brk id="37" max="32" man="1"/>
    <brk id="43" max="32" man="1"/>
    <brk id="49" max="32" man="1"/>
    <brk id="55" max="30" man="1"/>
    <brk id="61" max="30" man="1"/>
    <brk id="67" max="30"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35"/>
  </sheetPr>
  <dimension ref="A1:CG497"/>
  <sheetViews>
    <sheetView showGridLines="0" zoomScaleNormal="100" zoomScaleSheetLayoutView="100" workbookViewId="0">
      <pane xSplit="1" ySplit="1" topLeftCell="B2" activePane="bottomRight" state="frozen"/>
      <selection activeCell="O10" sqref="O10"/>
      <selection pane="topRight" activeCell="O10" sqref="O10"/>
      <selection pane="bottomLeft" activeCell="O10" sqref="O10"/>
      <selection pane="bottomRight" activeCell="B5" sqref="B5"/>
    </sheetView>
  </sheetViews>
  <sheetFormatPr defaultColWidth="14.109375" defaultRowHeight="13.8" x14ac:dyDescent="0.25"/>
  <cols>
    <col min="1" max="1" width="48.88671875" style="47" customWidth="1"/>
    <col min="2" max="8" width="15.5546875" style="46" customWidth="1"/>
    <col min="9" max="16" width="15.5546875" style="203" customWidth="1"/>
    <col min="17" max="73" width="15.5546875" style="46" customWidth="1"/>
    <col min="74" max="85" width="14.109375" style="16" customWidth="1"/>
    <col min="86" max="16384" width="14.109375" style="10"/>
  </cols>
  <sheetData>
    <row r="1" spans="1:85" s="39" customFormat="1" ht="52.8" x14ac:dyDescent="0.25">
      <c r="A1" s="213" t="s">
        <v>331</v>
      </c>
      <c r="B1" s="149" t="s">
        <v>169</v>
      </c>
      <c r="C1" s="149" t="s">
        <v>179</v>
      </c>
      <c r="D1" s="149" t="s">
        <v>180</v>
      </c>
      <c r="E1" s="149" t="s">
        <v>181</v>
      </c>
      <c r="F1" s="149" t="s">
        <v>182</v>
      </c>
      <c r="G1" s="149" t="s">
        <v>183</v>
      </c>
      <c r="H1" s="149" t="s">
        <v>184</v>
      </c>
      <c r="I1" s="408" t="s">
        <v>170</v>
      </c>
      <c r="J1" s="184" t="s">
        <v>185</v>
      </c>
      <c r="K1" s="184" t="s">
        <v>186</v>
      </c>
      <c r="L1" s="184" t="s">
        <v>268</v>
      </c>
      <c r="M1" s="184" t="s">
        <v>187</v>
      </c>
      <c r="N1" s="184" t="s">
        <v>188</v>
      </c>
      <c r="O1" s="184" t="s">
        <v>189</v>
      </c>
      <c r="P1" s="184" t="s">
        <v>269</v>
      </c>
      <c r="Q1" s="149" t="s">
        <v>171</v>
      </c>
      <c r="R1" s="149" t="s">
        <v>190</v>
      </c>
      <c r="S1" s="149" t="s">
        <v>191</v>
      </c>
      <c r="T1" s="149" t="s">
        <v>192</v>
      </c>
      <c r="U1" s="149" t="s">
        <v>193</v>
      </c>
      <c r="V1" s="149" t="s">
        <v>194</v>
      </c>
      <c r="W1" s="149" t="s">
        <v>195</v>
      </c>
      <c r="X1" s="149" t="s">
        <v>196</v>
      </c>
      <c r="Y1" s="149" t="s">
        <v>197</v>
      </c>
      <c r="Z1" s="149" t="s">
        <v>125</v>
      </c>
      <c r="AA1" s="149" t="s">
        <v>126</v>
      </c>
      <c r="AB1" s="149" t="s">
        <v>128</v>
      </c>
      <c r="AC1" s="149" t="s">
        <v>127</v>
      </c>
      <c r="AD1" s="149" t="s">
        <v>129</v>
      </c>
      <c r="AE1" s="149" t="s">
        <v>130</v>
      </c>
      <c r="AF1" s="149" t="s">
        <v>131</v>
      </c>
      <c r="AG1" s="149" t="s">
        <v>132</v>
      </c>
      <c r="AH1" s="149" t="s">
        <v>133</v>
      </c>
      <c r="AI1" s="149" t="s">
        <v>308</v>
      </c>
      <c r="AJ1" s="149" t="s">
        <v>134</v>
      </c>
      <c r="AK1" s="149" t="s">
        <v>52</v>
      </c>
      <c r="AL1" s="149" t="s">
        <v>135</v>
      </c>
      <c r="AM1" s="149" t="s">
        <v>136</v>
      </c>
      <c r="AN1" s="149" t="s">
        <v>137</v>
      </c>
      <c r="AO1" s="149" t="s">
        <v>138</v>
      </c>
      <c r="AP1" s="149" t="s">
        <v>144</v>
      </c>
      <c r="AQ1" s="149" t="s">
        <v>145</v>
      </c>
      <c r="AR1" s="149" t="s">
        <v>270</v>
      </c>
      <c r="AS1" s="149" t="s">
        <v>53</v>
      </c>
      <c r="AT1" s="149" t="s">
        <v>148</v>
      </c>
      <c r="AU1" s="149" t="s">
        <v>198</v>
      </c>
      <c r="AV1" s="149" t="s">
        <v>199</v>
      </c>
      <c r="AW1" s="149" t="s">
        <v>200</v>
      </c>
      <c r="AX1" s="149" t="s">
        <v>201</v>
      </c>
      <c r="AY1" s="149" t="s">
        <v>202</v>
      </c>
      <c r="AZ1" s="149" t="s">
        <v>203</v>
      </c>
      <c r="BA1" s="149" t="s">
        <v>204</v>
      </c>
      <c r="BB1" s="149" t="s">
        <v>205</v>
      </c>
      <c r="BC1" s="149" t="s">
        <v>207</v>
      </c>
      <c r="BD1" s="149" t="s">
        <v>29</v>
      </c>
      <c r="BE1" s="149" t="s">
        <v>206</v>
      </c>
      <c r="BF1" s="149" t="s">
        <v>208</v>
      </c>
      <c r="BG1" s="149" t="s">
        <v>209</v>
      </c>
      <c r="BH1" s="149" t="s">
        <v>210</v>
      </c>
      <c r="BI1" s="149" t="s">
        <v>211</v>
      </c>
      <c r="BJ1" s="149" t="s">
        <v>212</v>
      </c>
      <c r="BK1" s="149" t="s">
        <v>213</v>
      </c>
      <c r="BL1" s="149" t="s">
        <v>214</v>
      </c>
      <c r="BM1" s="149" t="s">
        <v>0</v>
      </c>
      <c r="BN1" s="149" t="s">
        <v>215</v>
      </c>
      <c r="BO1" s="149" t="s">
        <v>216</v>
      </c>
      <c r="BP1" s="149" t="s">
        <v>217</v>
      </c>
      <c r="BQ1" s="149" t="s">
        <v>218</v>
      </c>
      <c r="BR1" s="149" t="s">
        <v>219</v>
      </c>
      <c r="BS1" s="149" t="s">
        <v>163</v>
      </c>
      <c r="BT1" s="149" t="s">
        <v>164</v>
      </c>
      <c r="BU1" s="149" t="s">
        <v>165</v>
      </c>
    </row>
    <row r="2" spans="1:85" ht="16.5" customHeight="1" x14ac:dyDescent="0.25">
      <c r="A2" s="81" t="s">
        <v>230</v>
      </c>
      <c r="B2" s="452">
        <v>0.82042253521126762</v>
      </c>
      <c r="C2" s="452">
        <v>4.3763157894736846</v>
      </c>
      <c r="D2" s="452">
        <v>179.6766169154229</v>
      </c>
      <c r="E2" s="452">
        <v>38.94921875</v>
      </c>
      <c r="F2" s="452">
        <v>524.17567567567562</v>
      </c>
      <c r="G2" s="452">
        <v>353.01063829787233</v>
      </c>
      <c r="H2" s="452">
        <v>172.16993464052288</v>
      </c>
      <c r="I2" s="456">
        <v>80.187675070028007</v>
      </c>
      <c r="J2" s="453">
        <v>672.9</v>
      </c>
      <c r="K2" s="453">
        <v>617.5</v>
      </c>
      <c r="L2" s="453">
        <v>365.02222222222224</v>
      </c>
      <c r="M2" s="453">
        <v>397</v>
      </c>
      <c r="N2" s="453">
        <v>563.5454545454545</v>
      </c>
      <c r="O2" s="453">
        <v>689.58561643835617</v>
      </c>
      <c r="P2" s="453">
        <v>421.90625</v>
      </c>
      <c r="Q2" s="452">
        <v>722.18333333333328</v>
      </c>
      <c r="R2" s="452">
        <v>9.6793852676205621</v>
      </c>
      <c r="S2" s="452">
        <v>32.362745098039213</v>
      </c>
      <c r="T2" s="452">
        <v>275.38461538461536</v>
      </c>
      <c r="U2" s="452">
        <v>452.48888888888888</v>
      </c>
      <c r="V2" s="452">
        <v>144.34615384615384</v>
      </c>
      <c r="W2" s="452">
        <v>115.09024390243903</v>
      </c>
      <c r="X2" s="452">
        <v>159.97101449275362</v>
      </c>
      <c r="Y2" s="452">
        <v>569.49462365591398</v>
      </c>
      <c r="Z2" s="452">
        <v>17.03115015974441</v>
      </c>
      <c r="AA2" s="452">
        <v>76.633451957295378</v>
      </c>
      <c r="AB2" s="452">
        <v>29.225806451612904</v>
      </c>
      <c r="AC2" s="452">
        <v>558.31627906976746</v>
      </c>
      <c r="AD2" s="452">
        <v>135.66666666666666</v>
      </c>
      <c r="AE2" s="452">
        <v>687.375</v>
      </c>
      <c r="AF2" s="452">
        <v>556.20074349442382</v>
      </c>
      <c r="AG2" s="452">
        <v>1.8758338461538462</v>
      </c>
      <c r="AH2" s="452">
        <v>289.43478260869563</v>
      </c>
      <c r="AI2" s="452">
        <v>54.075342465753423</v>
      </c>
      <c r="AJ2" s="452">
        <v>231.58333333333334</v>
      </c>
      <c r="AK2" s="452">
        <v>854.875</v>
      </c>
      <c r="AL2" s="452">
        <v>222.8435207823961</v>
      </c>
      <c r="AM2" s="452">
        <v>370.22222222222223</v>
      </c>
      <c r="AN2" s="452">
        <v>82.385093167701868</v>
      </c>
      <c r="AO2" s="452">
        <v>362.33729216152017</v>
      </c>
      <c r="AP2" s="452">
        <v>351.75</v>
      </c>
      <c r="AQ2" s="452">
        <v>94.638814016172503</v>
      </c>
      <c r="AR2" s="452">
        <v>471.22972972972974</v>
      </c>
      <c r="AS2" s="452">
        <v>62.665054413542926</v>
      </c>
      <c r="AT2" s="452">
        <v>65.203007518796994</v>
      </c>
      <c r="AU2" s="452">
        <v>28.223665223665222</v>
      </c>
      <c r="AV2" s="452">
        <v>72.651515151515156</v>
      </c>
      <c r="AW2" s="452">
        <v>216.5</v>
      </c>
      <c r="AX2" s="452">
        <v>465.24475524475525</v>
      </c>
      <c r="AY2" s="452">
        <v>687.35294117647061</v>
      </c>
      <c r="AZ2" s="452">
        <v>494.07407407407408</v>
      </c>
      <c r="BA2" s="452">
        <v>367.32214765100673</v>
      </c>
      <c r="BB2" s="452">
        <v>309.14285714285717</v>
      </c>
      <c r="BC2" s="452">
        <v>563.40625</v>
      </c>
      <c r="BD2" s="452">
        <v>438.31761786600498</v>
      </c>
      <c r="BE2" s="452">
        <v>97.915204678362571</v>
      </c>
      <c r="BF2" s="452">
        <v>326.61538461538464</v>
      </c>
      <c r="BG2" s="452">
        <v>325.44444444444446</v>
      </c>
      <c r="BH2" s="452">
        <v>5.1847014925373136</v>
      </c>
      <c r="BI2" s="452">
        <v>512.66666666666663</v>
      </c>
      <c r="BJ2" s="452">
        <v>130.44444444444446</v>
      </c>
      <c r="BK2" s="452">
        <v>288.95833333333331</v>
      </c>
      <c r="BL2" s="452">
        <v>1181.3523809523811</v>
      </c>
      <c r="BM2" s="452">
        <v>183.87167449139281</v>
      </c>
      <c r="BN2" s="452">
        <v>212.86885245901638</v>
      </c>
      <c r="BO2" s="452">
        <v>81.360119047619051</v>
      </c>
      <c r="BP2" s="452">
        <v>277.40740740740739</v>
      </c>
      <c r="BQ2" s="452">
        <v>266.5</v>
      </c>
      <c r="BR2" s="452">
        <v>474.625</v>
      </c>
      <c r="BS2" s="452">
        <v>356.59375</v>
      </c>
      <c r="BT2" s="452">
        <v>280.32432432432432</v>
      </c>
      <c r="BU2" s="452">
        <v>542.93103448275861</v>
      </c>
    </row>
    <row r="3" spans="1:85" ht="14.25" customHeight="1" x14ac:dyDescent="0.25">
      <c r="A3" s="81" t="s">
        <v>231</v>
      </c>
      <c r="B3" s="452">
        <v>6.304112554112554</v>
      </c>
      <c r="C3" s="452">
        <v>18.076086956521738</v>
      </c>
      <c r="D3" s="452">
        <v>45.831218274111677</v>
      </c>
      <c r="E3" s="452">
        <v>17.998194945848375</v>
      </c>
      <c r="F3" s="452">
        <v>77.578000000000003</v>
      </c>
      <c r="G3" s="452">
        <v>43.661842105263155</v>
      </c>
      <c r="H3" s="452">
        <v>46.092738407699038</v>
      </c>
      <c r="I3" s="456">
        <v>28.315529179030662</v>
      </c>
      <c r="J3" s="453">
        <v>44.562913907284766</v>
      </c>
      <c r="K3" s="453">
        <v>45.74074074074074</v>
      </c>
      <c r="L3" s="453">
        <v>47.337175792507203</v>
      </c>
      <c r="M3" s="453">
        <v>60.151515151515149</v>
      </c>
      <c r="N3" s="453">
        <v>78.968152866242036</v>
      </c>
      <c r="O3" s="453">
        <v>38.872393822393825</v>
      </c>
      <c r="P3" s="453">
        <v>42.411518324607329</v>
      </c>
      <c r="Q3" s="452">
        <v>74.902333621434749</v>
      </c>
      <c r="R3" s="452">
        <v>53.406432748538009</v>
      </c>
      <c r="S3" s="452">
        <v>23.920289855072465</v>
      </c>
      <c r="T3" s="452">
        <v>62.125813449023859</v>
      </c>
      <c r="U3" s="452">
        <v>78.922480620155042</v>
      </c>
      <c r="V3" s="452">
        <v>49.381578947368418</v>
      </c>
      <c r="W3" s="452">
        <v>47.376506024096386</v>
      </c>
      <c r="X3" s="452">
        <v>45.053061224489795</v>
      </c>
      <c r="Y3" s="452">
        <v>47.757439134355273</v>
      </c>
      <c r="Z3" s="452">
        <v>12.318313113807047</v>
      </c>
      <c r="AA3" s="452">
        <v>14.102161100196463</v>
      </c>
      <c r="AB3" s="452">
        <v>39.970588235294116</v>
      </c>
      <c r="AC3" s="452">
        <v>69.126403685574431</v>
      </c>
      <c r="AD3" s="452">
        <v>58.142857142857146</v>
      </c>
      <c r="AE3" s="452">
        <v>80.867647058823536</v>
      </c>
      <c r="AF3" s="452">
        <v>46.14990746452807</v>
      </c>
      <c r="AG3" s="452">
        <v>10.212510050924685</v>
      </c>
      <c r="AH3" s="452">
        <v>58.034144569560482</v>
      </c>
      <c r="AI3" s="452">
        <v>19.30317848410758</v>
      </c>
      <c r="AJ3" s="452">
        <v>56.714285714285715</v>
      </c>
      <c r="AK3" s="452">
        <v>76.627450980392155</v>
      </c>
      <c r="AL3" s="452">
        <v>47.869222689075627</v>
      </c>
      <c r="AM3" s="452">
        <v>52.33507853403141</v>
      </c>
      <c r="AN3" s="452">
        <v>35.370666666666665</v>
      </c>
      <c r="AO3" s="452">
        <v>52.312757201646093</v>
      </c>
      <c r="AP3" s="452">
        <v>54.534883720930232</v>
      </c>
      <c r="AQ3" s="452">
        <v>34.797819623389493</v>
      </c>
      <c r="AR3" s="452">
        <v>41.267455621301778</v>
      </c>
      <c r="AS3" s="452">
        <v>26.213454729387962</v>
      </c>
      <c r="AT3" s="452">
        <v>26.60122699386503</v>
      </c>
      <c r="AU3" s="452">
        <v>24.664564943253467</v>
      </c>
      <c r="AV3" s="452">
        <v>42.358657243816253</v>
      </c>
      <c r="AW3" s="452">
        <v>16.383783783783784</v>
      </c>
      <c r="AX3" s="452">
        <v>36.275899672846236</v>
      </c>
      <c r="AY3" s="452">
        <v>56.177884615384613</v>
      </c>
      <c r="AZ3" s="452">
        <v>55.123966942148762</v>
      </c>
      <c r="BA3" s="452">
        <v>57.611578947368422</v>
      </c>
      <c r="BB3" s="452">
        <v>64.790419161676652</v>
      </c>
      <c r="BC3" s="452">
        <v>63.932624113475178</v>
      </c>
      <c r="BD3" s="452">
        <v>46.478621234048148</v>
      </c>
      <c r="BE3" s="452">
        <v>45.009408602150536</v>
      </c>
      <c r="BF3" s="452">
        <v>53.746835443037973</v>
      </c>
      <c r="BG3" s="452">
        <v>55.790476190476191</v>
      </c>
      <c r="BH3" s="452">
        <v>9.7167832167832167</v>
      </c>
      <c r="BI3" s="452">
        <v>65.573643410852711</v>
      </c>
      <c r="BJ3" s="452">
        <v>44.360281195079089</v>
      </c>
      <c r="BK3" s="452">
        <v>52.142857142857146</v>
      </c>
      <c r="BL3" s="452">
        <v>73.080518460329927</v>
      </c>
      <c r="BM3" s="452">
        <v>45.931978107896796</v>
      </c>
      <c r="BN3" s="452">
        <v>45.721830985915496</v>
      </c>
      <c r="BO3" s="452">
        <v>34.581910183428207</v>
      </c>
      <c r="BP3" s="452">
        <v>48.218884120171673</v>
      </c>
      <c r="BQ3" s="452">
        <v>49.092105263157897</v>
      </c>
      <c r="BR3" s="452">
        <v>62.245901639344261</v>
      </c>
      <c r="BS3" s="452">
        <v>44.1431334622824</v>
      </c>
      <c r="BT3" s="452">
        <v>38.665424044734387</v>
      </c>
      <c r="BU3" s="452">
        <v>63.23293172690763</v>
      </c>
    </row>
    <row r="4" spans="1:85" ht="30.75" customHeight="1" x14ac:dyDescent="0.25">
      <c r="A4" s="53" t="s">
        <v>159</v>
      </c>
      <c r="B4" s="82"/>
      <c r="C4" s="82"/>
      <c r="D4" s="82"/>
      <c r="E4" s="82"/>
      <c r="F4" s="82"/>
      <c r="G4" s="82"/>
      <c r="H4" s="82"/>
      <c r="I4" s="409"/>
      <c r="J4" s="410"/>
      <c r="K4" s="410"/>
      <c r="L4" s="410"/>
      <c r="M4" s="410"/>
      <c r="N4" s="410"/>
      <c r="O4" s="410"/>
      <c r="P4" s="410"/>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row>
    <row r="5" spans="1:85" x14ac:dyDescent="0.25">
      <c r="A5" s="211" t="s">
        <v>234</v>
      </c>
      <c r="B5" s="160">
        <v>1804.3948171673821</v>
      </c>
      <c r="C5" s="160">
        <v>842.59880938063702</v>
      </c>
      <c r="D5" s="160">
        <v>596.96873875121139</v>
      </c>
      <c r="E5" s="160">
        <v>631.11509477484663</v>
      </c>
      <c r="F5" s="160">
        <v>445.97634819149738</v>
      </c>
      <c r="G5" s="160">
        <v>463.78619172467836</v>
      </c>
      <c r="H5" s="160">
        <v>525.44908245387614</v>
      </c>
      <c r="I5" s="411">
        <v>653.77525378139535</v>
      </c>
      <c r="J5" s="412">
        <v>517.8167498885424</v>
      </c>
      <c r="K5" s="412">
        <v>792.35449392712462</v>
      </c>
      <c r="L5" s="412">
        <v>414.80524169000336</v>
      </c>
      <c r="M5" s="412">
        <v>398.86306801007555</v>
      </c>
      <c r="N5" s="412">
        <v>286.01094773350513</v>
      </c>
      <c r="O5" s="412">
        <v>630.51162411414441</v>
      </c>
      <c r="P5" s="443">
        <v>492.53036960225177</v>
      </c>
      <c r="Q5" s="160">
        <v>634.00430777041868</v>
      </c>
      <c r="R5" s="160">
        <v>546.2780613194634</v>
      </c>
      <c r="S5" s="160">
        <v>610.49551045137855</v>
      </c>
      <c r="T5" s="160">
        <v>406.15151536312845</v>
      </c>
      <c r="U5" s="160">
        <v>558.7254022198224</v>
      </c>
      <c r="V5" s="160">
        <v>478.41111377564721</v>
      </c>
      <c r="W5" s="160">
        <v>505.18064911946135</v>
      </c>
      <c r="X5" s="160">
        <v>385.82157909041524</v>
      </c>
      <c r="Y5" s="160">
        <v>552.15362687158949</v>
      </c>
      <c r="Z5" s="160">
        <v>620.60972095858892</v>
      </c>
      <c r="AA5" s="160">
        <v>475.89486393610105</v>
      </c>
      <c r="AB5" s="160">
        <v>462.09951434878536</v>
      </c>
      <c r="AC5" s="160">
        <v>465.38939485829468</v>
      </c>
      <c r="AD5" s="160">
        <v>437.72180999180966</v>
      </c>
      <c r="AE5" s="160">
        <v>296.2970194580837</v>
      </c>
      <c r="AF5" s="160">
        <v>449.58024729644785</v>
      </c>
      <c r="AG5" s="160">
        <v>1089.0007450471255</v>
      </c>
      <c r="AH5" s="160">
        <v>506.15517462821128</v>
      </c>
      <c r="AI5" s="160">
        <v>514.34842115262893</v>
      </c>
      <c r="AJ5" s="160">
        <v>533.65401223461674</v>
      </c>
      <c r="AK5" s="160">
        <v>468.78966223132039</v>
      </c>
      <c r="AL5" s="160">
        <v>432.10807313781658</v>
      </c>
      <c r="AM5" s="160">
        <v>456.69155362144818</v>
      </c>
      <c r="AN5" s="160">
        <v>641.47008519300391</v>
      </c>
      <c r="AO5" s="160">
        <v>440.34603058789662</v>
      </c>
      <c r="AP5" s="160">
        <v>566.69909737029116</v>
      </c>
      <c r="AQ5" s="160">
        <v>460.28754521375066</v>
      </c>
      <c r="AR5" s="160">
        <v>504.71890912219362</v>
      </c>
      <c r="AS5" s="160">
        <v>624.44915541062119</v>
      </c>
      <c r="AT5" s="160">
        <v>566.79383879151271</v>
      </c>
      <c r="AU5" s="160">
        <v>608.9569988240703</v>
      </c>
      <c r="AV5" s="160">
        <v>598.11740145985289</v>
      </c>
      <c r="AW5" s="160">
        <v>543.93043879907623</v>
      </c>
      <c r="AX5" s="160">
        <v>577.54250789117623</v>
      </c>
      <c r="AY5" s="160">
        <v>448.13060761660171</v>
      </c>
      <c r="AZ5" s="160">
        <v>644.47638680659668</v>
      </c>
      <c r="BA5" s="160">
        <v>361.91622663572747</v>
      </c>
      <c r="BB5" s="160">
        <v>394.14033364140516</v>
      </c>
      <c r="BC5" s="160">
        <v>430.11162571412723</v>
      </c>
      <c r="BD5" s="160">
        <v>488.89560806603185</v>
      </c>
      <c r="BE5" s="160">
        <v>557.07120823005937</v>
      </c>
      <c r="BF5" s="160">
        <v>452.52616344795143</v>
      </c>
      <c r="BG5" s="160">
        <v>456.77705872311395</v>
      </c>
      <c r="BH5" s="160">
        <v>749.81780856423222</v>
      </c>
      <c r="BI5" s="160">
        <v>423.34934507625007</v>
      </c>
      <c r="BJ5" s="160">
        <v>404.65066082960226</v>
      </c>
      <c r="BK5" s="160">
        <v>507.33789906272557</v>
      </c>
      <c r="BL5" s="160">
        <v>747.49379732939997</v>
      </c>
      <c r="BM5" s="160">
        <v>442.41818305615607</v>
      </c>
      <c r="BN5" s="160">
        <v>312.72988371197556</v>
      </c>
      <c r="BO5" s="160">
        <v>626.64794966528882</v>
      </c>
      <c r="BP5" s="160">
        <v>412.68613440142434</v>
      </c>
      <c r="BQ5" s="160">
        <v>686.0371750201017</v>
      </c>
      <c r="BR5" s="160">
        <v>663.36555175138267</v>
      </c>
      <c r="BS5" s="160">
        <v>439.14034703356413</v>
      </c>
      <c r="BT5" s="160">
        <v>542.69644427304274</v>
      </c>
      <c r="BU5" s="160">
        <v>540.39477611940299</v>
      </c>
    </row>
    <row r="6" spans="1:85" ht="14.25" customHeight="1" x14ac:dyDescent="0.25">
      <c r="A6" s="211" t="s">
        <v>147</v>
      </c>
      <c r="B6" s="83">
        <v>9.3821593513494395E-2</v>
      </c>
      <c r="C6" s="83">
        <v>5.4665172203746969E-2</v>
      </c>
      <c r="D6" s="83">
        <v>2.0983333156002752E-2</v>
      </c>
      <c r="E6" s="83">
        <v>2.0712735452640033E-2</v>
      </c>
      <c r="F6" s="83">
        <v>1.8936059820953772E-2</v>
      </c>
      <c r="G6" s="83">
        <v>1.8389876452319358E-2</v>
      </c>
      <c r="H6" s="83">
        <v>1.8722223448528863E-2</v>
      </c>
      <c r="I6" s="413">
        <v>3.4871219549480886E-2</v>
      </c>
      <c r="J6" s="414">
        <v>2.2911770835729268E-2</v>
      </c>
      <c r="K6" s="414">
        <v>3.2683769126808038E-2</v>
      </c>
      <c r="L6" s="414">
        <v>2.1934702231806463E-2</v>
      </c>
      <c r="M6" s="414">
        <v>2.6180591653724231E-2</v>
      </c>
      <c r="N6" s="414">
        <v>1.4572789672774662E-2</v>
      </c>
      <c r="O6" s="414">
        <v>1.6762406766622558E-2</v>
      </c>
      <c r="P6" s="414">
        <v>2.0409600425140995E-2</v>
      </c>
      <c r="Q6" s="83">
        <v>2.1837636881030392E-2</v>
      </c>
      <c r="R6" s="83">
        <v>1.9406242546467743E-2</v>
      </c>
      <c r="S6" s="83">
        <v>3.126001612075624E-2</v>
      </c>
      <c r="T6" s="83">
        <v>2.2016710770229174E-2</v>
      </c>
      <c r="U6" s="83">
        <v>1.8486931119323723E-2</v>
      </c>
      <c r="V6" s="83">
        <v>2.174539979265127E-2</v>
      </c>
      <c r="W6" s="83">
        <v>2.4512930302318093E-2</v>
      </c>
      <c r="X6" s="83">
        <v>2.2630511358396787E-2</v>
      </c>
      <c r="Y6" s="83">
        <v>1.661820692725172E-2</v>
      </c>
      <c r="Z6" s="83">
        <v>2.9275947537678655E-2</v>
      </c>
      <c r="AA6" s="83">
        <v>1.9197469271234831E-2</v>
      </c>
      <c r="AB6" s="83">
        <v>1.4472285919401941E-2</v>
      </c>
      <c r="AC6" s="83">
        <v>2.2929233441082161E-2</v>
      </c>
      <c r="AD6" s="83">
        <v>2.1229447686661795E-2</v>
      </c>
      <c r="AE6" s="83">
        <v>1.0993568595891795E-2</v>
      </c>
      <c r="AF6" s="83">
        <v>1.6703596619931815E-2</v>
      </c>
      <c r="AG6" s="83">
        <v>5.1281141925002043E-2</v>
      </c>
      <c r="AH6" s="83">
        <v>2.118013764236551E-2</v>
      </c>
      <c r="AI6" s="83">
        <v>3.2718245631462299E-2</v>
      </c>
      <c r="AJ6" s="83">
        <v>2.7067485765507368E-2</v>
      </c>
      <c r="AK6" s="83">
        <v>1.7450318793897041E-2</v>
      </c>
      <c r="AL6" s="83">
        <v>2.1066057956722478E-2</v>
      </c>
      <c r="AM6" s="83">
        <v>1.8460973912821123E-2</v>
      </c>
      <c r="AN6" s="83">
        <v>2.7241041554763284E-2</v>
      </c>
      <c r="AO6" s="83">
        <v>2.0317919882176821E-2</v>
      </c>
      <c r="AP6" s="83">
        <v>2.0028738200412462E-2</v>
      </c>
      <c r="AQ6" s="83">
        <v>1.8555872233950069E-2</v>
      </c>
      <c r="AR6" s="83">
        <v>2.5805805972125846E-2</v>
      </c>
      <c r="AS6" s="83">
        <v>2.611115918606605E-2</v>
      </c>
      <c r="AT6" s="83">
        <v>2.489184100660178E-2</v>
      </c>
      <c r="AU6" s="83">
        <v>3.1482185400497784E-2</v>
      </c>
      <c r="AV6" s="83">
        <v>2.5525768488716283E-2</v>
      </c>
      <c r="AW6" s="83">
        <v>2.6044385066691801E-2</v>
      </c>
      <c r="AX6" s="83">
        <v>2.3843560118717359E-2</v>
      </c>
      <c r="AY6" s="83">
        <v>2.071053476358091E-2</v>
      </c>
      <c r="AZ6" s="83">
        <v>2.7018956011775105E-2</v>
      </c>
      <c r="BA6" s="83">
        <v>1.7452474077989909E-2</v>
      </c>
      <c r="BB6" s="83">
        <v>2.1920794993970823E-2</v>
      </c>
      <c r="BC6" s="83">
        <v>1.8573474335698711E-2</v>
      </c>
      <c r="BD6" s="83">
        <v>1.9866930966862442E-2</v>
      </c>
      <c r="BE6" s="83">
        <v>2.5537154884955105E-2</v>
      </c>
      <c r="BF6" s="83">
        <v>2.127667896701279E-2</v>
      </c>
      <c r="BG6" s="83">
        <v>2.3077241072804181E-2</v>
      </c>
      <c r="BH6" s="83">
        <v>2.3260493830657234E-2</v>
      </c>
      <c r="BI6" s="83">
        <v>2.5284439437739913E-2</v>
      </c>
      <c r="BJ6" s="83">
        <v>2.0381432381119367E-2</v>
      </c>
      <c r="BK6" s="83">
        <v>1.7418271947405962E-2</v>
      </c>
      <c r="BL6" s="83">
        <v>2.2023193549568863E-2</v>
      </c>
      <c r="BM6" s="83">
        <v>1.9529637294623269E-2</v>
      </c>
      <c r="BN6" s="83">
        <v>3.1255276871121764E-2</v>
      </c>
      <c r="BO6" s="83">
        <v>2.2870571837737892E-2</v>
      </c>
      <c r="BP6" s="83">
        <v>2.3735044784383697E-2</v>
      </c>
      <c r="BQ6" s="83">
        <v>2.2768128837008017E-2</v>
      </c>
      <c r="BR6" s="83">
        <v>1.633160954777349E-2</v>
      </c>
      <c r="BS6" s="83">
        <v>2.1242797086037577E-2</v>
      </c>
      <c r="BT6" s="83">
        <v>2.5151996730982971E-2</v>
      </c>
      <c r="BU6" s="83">
        <v>2.0996553773171573E-2</v>
      </c>
    </row>
    <row r="7" spans="1:85" ht="18.75" customHeight="1" x14ac:dyDescent="0.25">
      <c r="A7" s="102" t="s">
        <v>160</v>
      </c>
      <c r="B7" s="84"/>
      <c r="C7" s="84"/>
      <c r="D7" s="84"/>
      <c r="E7" s="84"/>
      <c r="F7" s="84"/>
      <c r="G7" s="84"/>
      <c r="H7" s="84"/>
      <c r="I7" s="415"/>
      <c r="J7" s="416"/>
      <c r="K7" s="416"/>
      <c r="L7" s="416"/>
      <c r="M7" s="416"/>
      <c r="N7" s="416"/>
      <c r="O7" s="416"/>
      <c r="P7" s="416"/>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row>
    <row r="8" spans="1:85" ht="14.25" customHeight="1" x14ac:dyDescent="0.25">
      <c r="A8" s="81" t="s">
        <v>234</v>
      </c>
      <c r="B8" s="459">
        <v>1856.2910369098713</v>
      </c>
      <c r="C8" s="459">
        <v>1625.9624353577876</v>
      </c>
      <c r="D8" s="459">
        <v>2561.9769624809637</v>
      </c>
      <c r="E8" s="459">
        <v>3111.5580483401868</v>
      </c>
      <c r="F8" s="459">
        <v>2521.0334303539667</v>
      </c>
      <c r="G8" s="459">
        <v>2775.4967549648918</v>
      </c>
      <c r="H8" s="459">
        <v>2607.8930743679293</v>
      </c>
      <c r="I8" s="459">
        <v>1973.3222960841163</v>
      </c>
      <c r="J8" s="459">
        <v>2404.8771333036111</v>
      </c>
      <c r="K8" s="459">
        <v>2840.1669392712552</v>
      </c>
      <c r="L8" s="459">
        <v>2007.656988311214</v>
      </c>
      <c r="M8" s="459">
        <v>1573.2579546599497</v>
      </c>
      <c r="N8" s="459">
        <v>1882.6694386191323</v>
      </c>
      <c r="O8" s="459">
        <v>3675.961959832935</v>
      </c>
      <c r="P8" s="459">
        <v>2559.1191440140233</v>
      </c>
      <c r="Q8" s="459">
        <v>2740.9027126076016</v>
      </c>
      <c r="R8" s="459">
        <v>2728.6933906378322</v>
      </c>
      <c r="S8" s="459">
        <v>2167.1889700090883</v>
      </c>
      <c r="T8" s="459">
        <v>2007.7999060754189</v>
      </c>
      <c r="U8" s="459">
        <v>3294.7173730478339</v>
      </c>
      <c r="V8" s="459">
        <v>2293.9429443112176</v>
      </c>
      <c r="W8" s="459">
        <v>2233.4066327590222</v>
      </c>
      <c r="X8" s="459">
        <v>1735.8894881319081</v>
      </c>
      <c r="Y8" s="459">
        <v>3458.0607454260521</v>
      </c>
      <c r="Z8" s="459">
        <v>2212.8495277399993</v>
      </c>
      <c r="AA8" s="459">
        <v>2573.1509241199965</v>
      </c>
      <c r="AB8" s="459">
        <v>3436.9570971302433</v>
      </c>
      <c r="AC8" s="459">
        <v>2145.6890608390677</v>
      </c>
      <c r="AD8" s="459">
        <v>1744.741818181818</v>
      </c>
      <c r="AE8" s="459">
        <v>2074.1272631387524</v>
      </c>
      <c r="AF8" s="459">
        <v>2786.0534894865591</v>
      </c>
      <c r="AG8" s="459">
        <v>2394.7142306600881</v>
      </c>
      <c r="AH8" s="459">
        <v>2501.3518806957582</v>
      </c>
      <c r="AI8" s="459">
        <v>1758.9554870170991</v>
      </c>
      <c r="AJ8" s="459">
        <v>2055.1997121266641</v>
      </c>
      <c r="AK8" s="459">
        <v>2731.9249524784327</v>
      </c>
      <c r="AL8" s="459">
        <v>2129.2626627387731</v>
      </c>
      <c r="AM8" s="459">
        <v>2678.3541506602642</v>
      </c>
      <c r="AN8" s="459">
        <v>2488.2578520808197</v>
      </c>
      <c r="AO8" s="459">
        <v>2382.1599233663728</v>
      </c>
      <c r="AP8" s="459">
        <v>2508.5692181947397</v>
      </c>
      <c r="AQ8" s="459">
        <v>2582.5312295292074</v>
      </c>
      <c r="AR8" s="459">
        <v>2000.3171116400447</v>
      </c>
      <c r="AS8" s="459">
        <v>2640.6008206622409</v>
      </c>
      <c r="AT8" s="459">
        <v>2339.726651291513</v>
      </c>
      <c r="AU8" s="459">
        <v>1925.9400679993869</v>
      </c>
      <c r="AV8" s="459">
        <v>2354.5080329509906</v>
      </c>
      <c r="AW8" s="459">
        <v>2218.8186935004951</v>
      </c>
      <c r="AX8" s="459">
        <v>2655.4863097850593</v>
      </c>
      <c r="AY8" s="459">
        <v>2307.8871014120673</v>
      </c>
      <c r="AZ8" s="459">
        <v>2487.5894302848574</v>
      </c>
      <c r="BA8" s="459">
        <v>1886.786482980395</v>
      </c>
      <c r="BB8" s="459">
        <v>1895.8203133086874</v>
      </c>
      <c r="BC8" s="459">
        <v>2456.4982805480058</v>
      </c>
      <c r="BD8" s="459">
        <v>2619.081758585161</v>
      </c>
      <c r="BE8" s="459">
        <v>2104.4923098515842</v>
      </c>
      <c r="BF8" s="459">
        <v>2273.390487517664</v>
      </c>
      <c r="BG8" s="459">
        <v>2112.9978490952544</v>
      </c>
      <c r="BH8" s="459">
        <v>2795.463843109032</v>
      </c>
      <c r="BI8" s="459">
        <v>1766.1122815935689</v>
      </c>
      <c r="BJ8" s="459">
        <v>2042.4842965809596</v>
      </c>
      <c r="BK8" s="459">
        <v>3193.3723864455656</v>
      </c>
      <c r="BL8" s="459">
        <v>3655.9926286392242</v>
      </c>
      <c r="BM8" s="459">
        <v>2240.2666689362859</v>
      </c>
      <c r="BN8" s="459">
        <v>1117.1866484405082</v>
      </c>
      <c r="BO8" s="459">
        <v>2844.2947836265866</v>
      </c>
      <c r="BP8" s="459">
        <v>1918.6268980863372</v>
      </c>
      <c r="BQ8" s="459">
        <v>2737.1101447333153</v>
      </c>
      <c r="BR8" s="459">
        <v>2505.0505662365026</v>
      </c>
      <c r="BS8" s="459">
        <v>2081.2014284462362</v>
      </c>
      <c r="BT8" s="459">
        <v>2325.5152164481296</v>
      </c>
      <c r="BU8" s="459">
        <v>2787.3011603683713</v>
      </c>
    </row>
    <row r="9" spans="1:85" ht="14.25" customHeight="1" x14ac:dyDescent="0.25">
      <c r="A9" s="81" t="s">
        <v>147</v>
      </c>
      <c r="B9" s="83">
        <v>9.6519997425566356E-2</v>
      </c>
      <c r="C9" s="83">
        <v>0.10548735119978654</v>
      </c>
      <c r="D9" s="83">
        <v>9.0052983769634498E-2</v>
      </c>
      <c r="E9" s="83">
        <v>0.1021190575766464</v>
      </c>
      <c r="F9" s="83">
        <v>0.10704253721389868</v>
      </c>
      <c r="G9" s="83">
        <v>0.11005295829919322</v>
      </c>
      <c r="H9" s="83">
        <v>9.2921576035815384E-2</v>
      </c>
      <c r="I9" s="83">
        <v>0.1052535326637552</v>
      </c>
      <c r="J9" s="83">
        <v>0.10640828783193648</v>
      </c>
      <c r="K9" s="83">
        <v>0.11715382601625321</v>
      </c>
      <c r="L9" s="83">
        <v>0.10616393863007713</v>
      </c>
      <c r="M9" s="83">
        <v>0.10326557503159224</v>
      </c>
      <c r="N9" s="83">
        <v>9.5925509040028126E-2</v>
      </c>
      <c r="O9" s="83">
        <v>9.7726936780781259E-2</v>
      </c>
      <c r="P9" s="83">
        <v>0.1060454388058029</v>
      </c>
      <c r="Q9" s="83">
        <v>9.440762062744569E-2</v>
      </c>
      <c r="R9" s="83">
        <v>9.693540620276514E-2</v>
      </c>
      <c r="S9" s="83">
        <v>0.11096946820971701</v>
      </c>
      <c r="T9" s="83">
        <v>0.10883906164189301</v>
      </c>
      <c r="U9" s="83">
        <v>0.10901457655438881</v>
      </c>
      <c r="V9" s="83">
        <v>0.1042674490395967</v>
      </c>
      <c r="W9" s="83">
        <v>0.10837180961104195</v>
      </c>
      <c r="X9" s="83">
        <v>0.10181925767528083</v>
      </c>
      <c r="Y9" s="83">
        <v>0.104077499880049</v>
      </c>
      <c r="Z9" s="83">
        <v>0.10438648396101416</v>
      </c>
      <c r="AA9" s="83">
        <v>0.10380020785993575</v>
      </c>
      <c r="AB9" s="83">
        <v>0.10764050655297412</v>
      </c>
      <c r="AC9" s="83">
        <v>0.10571578534344515</v>
      </c>
      <c r="AD9" s="83">
        <v>8.4619738633802954E-2</v>
      </c>
      <c r="AE9" s="83">
        <v>7.6956765834598373E-2</v>
      </c>
      <c r="AF9" s="83">
        <v>0.10351236276457429</v>
      </c>
      <c r="AG9" s="83">
        <v>0.11276730607469679</v>
      </c>
      <c r="AH9" s="83">
        <v>0.10466943692522933</v>
      </c>
      <c r="AI9" s="83">
        <v>0.11188901396852222</v>
      </c>
      <c r="AJ9" s="83">
        <v>0.10424186397535494</v>
      </c>
      <c r="AK9" s="83">
        <v>0.10169371294332606</v>
      </c>
      <c r="AL9" s="83">
        <v>0.10380544462550255</v>
      </c>
      <c r="AM9" s="83">
        <v>0.10826787951856959</v>
      </c>
      <c r="AN9" s="83">
        <v>0.10566780448866192</v>
      </c>
      <c r="AO9" s="83">
        <v>0.10991477408090158</v>
      </c>
      <c r="AP9" s="83">
        <v>8.8659883811330359E-2</v>
      </c>
      <c r="AQ9" s="83">
        <v>0.10411126704085834</v>
      </c>
      <c r="AR9" s="83">
        <v>0.10227434386296971</v>
      </c>
      <c r="AS9" s="83">
        <v>0.11041595264842546</v>
      </c>
      <c r="AT9" s="83">
        <v>0.10275359366473276</v>
      </c>
      <c r="AU9" s="83">
        <v>9.9568282174421679E-2</v>
      </c>
      <c r="AV9" s="83">
        <v>0.10048299348462253</v>
      </c>
      <c r="AW9" s="83">
        <v>0.10624110056110918</v>
      </c>
      <c r="AX9" s="83">
        <v>0.10963045422055995</v>
      </c>
      <c r="AY9" s="83">
        <v>0.10665992287031603</v>
      </c>
      <c r="AZ9" s="83">
        <v>0.10428942125445657</v>
      </c>
      <c r="BA9" s="83">
        <v>9.0985398723391786E-2</v>
      </c>
      <c r="BB9" s="83">
        <v>0.10543931916203042</v>
      </c>
      <c r="BC9" s="83">
        <v>0.10607875965615361</v>
      </c>
      <c r="BD9" s="83">
        <v>0.10642991189921328</v>
      </c>
      <c r="BE9" s="83">
        <v>9.6473745684379636E-2</v>
      </c>
      <c r="BF9" s="83">
        <v>0.10688928834749567</v>
      </c>
      <c r="BG9" s="83">
        <v>0.10675264840620249</v>
      </c>
      <c r="BH9" s="83">
        <v>8.6719558716499612E-2</v>
      </c>
      <c r="BI9" s="83">
        <v>0.10548063802049426</v>
      </c>
      <c r="BJ9" s="83">
        <v>0.10287578795723945</v>
      </c>
      <c r="BK9" s="83">
        <v>0.10963704615642873</v>
      </c>
      <c r="BL9" s="83">
        <v>0.10771545337765152</v>
      </c>
      <c r="BM9" s="83">
        <v>9.8891946947863463E-2</v>
      </c>
      <c r="BN9" s="83">
        <v>0.11165539282420524</v>
      </c>
      <c r="BO9" s="83">
        <v>0.10380732628484698</v>
      </c>
      <c r="BP9" s="83">
        <v>0.11034704477448326</v>
      </c>
      <c r="BQ9" s="83">
        <v>9.0838920521389768E-2</v>
      </c>
      <c r="BR9" s="83">
        <v>6.1672644346983434E-2</v>
      </c>
      <c r="BS9" s="83">
        <v>0.10067519402009278</v>
      </c>
      <c r="BT9" s="83">
        <v>0.10777913092890323</v>
      </c>
      <c r="BU9" s="83">
        <v>0.10829808370088113</v>
      </c>
    </row>
    <row r="10" spans="1:85" ht="15" customHeight="1" x14ac:dyDescent="0.25">
      <c r="A10" s="81" t="s">
        <v>235</v>
      </c>
      <c r="B10" s="457">
        <v>1602.6825929184549</v>
      </c>
      <c r="C10" s="457">
        <v>1284.4845194427742</v>
      </c>
      <c r="D10" s="457">
        <v>2370.8051779039179</v>
      </c>
      <c r="E10" s="457">
        <v>2539.1588032795103</v>
      </c>
      <c r="F10" s="457">
        <v>1962.6414382943617</v>
      </c>
      <c r="G10" s="457">
        <v>2101.6372464816322</v>
      </c>
      <c r="H10" s="457">
        <v>2338.793982360236</v>
      </c>
      <c r="I10" s="457">
        <v>1562.3563457866119</v>
      </c>
      <c r="J10" s="457">
        <v>1883.3723562193493</v>
      </c>
      <c r="K10" s="457">
        <v>2020.2547908232118</v>
      </c>
      <c r="L10" s="457">
        <v>1575.9094018629</v>
      </c>
      <c r="M10" s="457">
        <v>1269.5889168765743</v>
      </c>
      <c r="N10" s="457">
        <v>1635.5307514652902</v>
      </c>
      <c r="O10" s="457">
        <v>3134.5519813699243</v>
      </c>
      <c r="P10" s="457">
        <v>2011.0240578887162</v>
      </c>
      <c r="Q10" s="457">
        <v>2419.3868870535339</v>
      </c>
      <c r="R10" s="457">
        <v>2345.800412811388</v>
      </c>
      <c r="S10" s="457">
        <v>1627.4663990709885</v>
      </c>
      <c r="T10" s="457">
        <v>1537.2850180400371</v>
      </c>
      <c r="U10" s="457">
        <v>2518.5602674917327</v>
      </c>
      <c r="V10" s="457">
        <v>1833.3805400124345</v>
      </c>
      <c r="W10" s="457">
        <v>1717.3951423767844</v>
      </c>
      <c r="X10" s="457">
        <v>1420.7278725765539</v>
      </c>
      <c r="Y10" s="457">
        <v>2768.8187083435605</v>
      </c>
      <c r="Z10" s="457">
        <v>1766.5517633541247</v>
      </c>
      <c r="AA10" s="457">
        <v>2065.7881915420576</v>
      </c>
      <c r="AB10" s="457">
        <v>2660.8300220750552</v>
      </c>
      <c r="AC10" s="457">
        <v>1691.3975633410532</v>
      </c>
      <c r="AD10" s="457">
        <v>1718.2179224679226</v>
      </c>
      <c r="AE10" s="457">
        <v>2245.9875583439416</v>
      </c>
      <c r="AF10" s="457">
        <v>2242.9313554741634</v>
      </c>
      <c r="AG10" s="457">
        <v>1769.6575910883805</v>
      </c>
      <c r="AH10" s="457">
        <v>1991.4694889099612</v>
      </c>
      <c r="AI10" s="457">
        <v>1310.0448267363308</v>
      </c>
      <c r="AJ10" s="457">
        <v>1642.9737165647114</v>
      </c>
      <c r="AK10" s="457">
        <v>2238.6871923283134</v>
      </c>
      <c r="AL10" s="457">
        <v>1709.337654381942</v>
      </c>
      <c r="AM10" s="457">
        <v>2061.5179701880752</v>
      </c>
      <c r="AN10" s="457">
        <v>1962.3273333835948</v>
      </c>
      <c r="AO10" s="457">
        <v>1806.0659143154323</v>
      </c>
      <c r="AP10" s="457">
        <v>2357.8582089552237</v>
      </c>
      <c r="AQ10" s="457">
        <v>2067.1243556150494</v>
      </c>
      <c r="AR10" s="457">
        <v>1629.8622542131475</v>
      </c>
      <c r="AS10" s="457">
        <v>1992.9191671169085</v>
      </c>
      <c r="AT10" s="457">
        <v>1897.5221594403442</v>
      </c>
      <c r="AU10" s="457">
        <v>1611.9089549567973</v>
      </c>
      <c r="AV10" s="457">
        <v>1952.6588126173096</v>
      </c>
      <c r="AW10" s="457">
        <v>1740.3957302320466</v>
      </c>
      <c r="AX10" s="457">
        <v>2018.5132624755747</v>
      </c>
      <c r="AY10" s="457">
        <v>1803.1507987448294</v>
      </c>
      <c r="AZ10" s="457">
        <v>1987.7291166916543</v>
      </c>
      <c r="BA10" s="457">
        <v>1728.103730061574</v>
      </c>
      <c r="BB10" s="457">
        <v>1498.3502109519407</v>
      </c>
      <c r="BC10" s="457">
        <v>1929.7754867158467</v>
      </c>
      <c r="BD10" s="457">
        <v>2050.7093289912177</v>
      </c>
      <c r="BE10" s="457">
        <v>1817.8454449985566</v>
      </c>
      <c r="BF10" s="457">
        <v>1772.3872075679069</v>
      </c>
      <c r="BG10" s="457">
        <v>1649.4499829293275</v>
      </c>
      <c r="BH10" s="457">
        <v>2686.3065692095479</v>
      </c>
      <c r="BI10" s="457">
        <v>1395.2894694999409</v>
      </c>
      <c r="BJ10" s="457">
        <v>1654.4906055623787</v>
      </c>
      <c r="BK10" s="457">
        <v>2427.2303465513096</v>
      </c>
      <c r="BL10" s="457">
        <v>2828.4340160407592</v>
      </c>
      <c r="BM10" s="457">
        <v>1887.8067915524764</v>
      </c>
      <c r="BN10" s="457">
        <v>833.8055602618407</v>
      </c>
      <c r="BO10" s="457">
        <v>2283.3124961895355</v>
      </c>
      <c r="BP10" s="457">
        <v>1448.9339081738615</v>
      </c>
      <c r="BQ10" s="457">
        <v>2510.9557748146162</v>
      </c>
      <c r="BR10" s="457">
        <v>3384.8753537880784</v>
      </c>
      <c r="BS10" s="457">
        <v>1722.7029364940261</v>
      </c>
      <c r="BT10" s="457">
        <v>1798.0562009898447</v>
      </c>
      <c r="BU10" s="457">
        <v>2144.7756854027734</v>
      </c>
    </row>
    <row r="11" spans="1:85" ht="14.25" customHeight="1" x14ac:dyDescent="0.25">
      <c r="A11" s="58" t="s">
        <v>250</v>
      </c>
      <c r="B11" s="452">
        <v>2.8668669527896995</v>
      </c>
      <c r="C11" s="452">
        <v>2.453998797354179</v>
      </c>
      <c r="D11" s="452">
        <v>2.8849231621210025</v>
      </c>
      <c r="E11" s="452">
        <v>4.8200782268578877</v>
      </c>
      <c r="F11" s="452">
        <v>3.7545438139678775</v>
      </c>
      <c r="G11" s="452">
        <v>4.1454811198505261</v>
      </c>
      <c r="H11" s="452">
        <v>4.5952281527598515</v>
      </c>
      <c r="I11" s="452">
        <v>3.014426939602473</v>
      </c>
      <c r="J11" s="452">
        <v>3.5648684797146677</v>
      </c>
      <c r="K11" s="452">
        <v>3.7408906882591095</v>
      </c>
      <c r="L11" s="452">
        <v>2.8686229148910263</v>
      </c>
      <c r="M11" s="452">
        <v>2.7304785894206551</v>
      </c>
      <c r="N11" s="452">
        <v>3.4999193418293273</v>
      </c>
      <c r="O11" s="452">
        <v>5.7911839053630576</v>
      </c>
      <c r="P11" s="452">
        <v>3.5420586129422511</v>
      </c>
      <c r="Q11" s="452">
        <v>4.3908171978491151</v>
      </c>
      <c r="R11" s="452">
        <v>4.0665754174650974</v>
      </c>
      <c r="S11" s="452">
        <v>3.0160557406846409</v>
      </c>
      <c r="T11" s="452">
        <v>3.0895251396648047</v>
      </c>
      <c r="U11" s="452">
        <v>3.4631175719477456</v>
      </c>
      <c r="V11" s="452">
        <v>3.5750066613375964</v>
      </c>
      <c r="W11" s="452">
        <v>3.139720685782101</v>
      </c>
      <c r="X11" s="452">
        <v>1.8983511505707555</v>
      </c>
      <c r="Y11" s="452">
        <v>5.0284538262560652</v>
      </c>
      <c r="Z11" s="452">
        <v>3.2785724335224873</v>
      </c>
      <c r="AA11" s="452">
        <v>4.0706789263490295</v>
      </c>
      <c r="AB11" s="452">
        <v>5.1350257542310525</v>
      </c>
      <c r="AC11" s="452">
        <v>3.5023700828071109</v>
      </c>
      <c r="AD11" s="452">
        <v>3.2669942669942671</v>
      </c>
      <c r="AE11" s="452">
        <v>4.5777414075286416</v>
      </c>
      <c r="AF11" s="452">
        <v>4.2356400967797994</v>
      </c>
      <c r="AG11" s="452">
        <v>2.3515974844417906</v>
      </c>
      <c r="AH11" s="452">
        <v>3.5898459015572581</v>
      </c>
      <c r="AI11" s="452">
        <v>2.7613679544015199</v>
      </c>
      <c r="AJ11" s="452">
        <v>3.0653112630442605</v>
      </c>
      <c r="AK11" s="452">
        <v>3.9545255154262318</v>
      </c>
      <c r="AL11" s="452">
        <v>3.2112614243551341</v>
      </c>
      <c r="AM11" s="452">
        <v>3.8668467386954783</v>
      </c>
      <c r="AN11" s="452">
        <v>3.6471652593486126</v>
      </c>
      <c r="AO11" s="452">
        <v>3.4442849276274385</v>
      </c>
      <c r="AP11" s="452">
        <v>4.4911158493248049</v>
      </c>
      <c r="AQ11" s="452">
        <v>3.9299649682435702</v>
      </c>
      <c r="AR11" s="452">
        <v>3.2514697026182215</v>
      </c>
      <c r="AS11" s="452">
        <v>3.634493670886076</v>
      </c>
      <c r="AT11" s="452">
        <v>3.5795664206642068</v>
      </c>
      <c r="AU11" s="452">
        <v>2.6532542563525743</v>
      </c>
      <c r="AV11" s="452">
        <v>3.4500938477580814</v>
      </c>
      <c r="AW11" s="452">
        <v>3.2037281425272188</v>
      </c>
      <c r="AX11" s="452">
        <v>4.0440402825792878</v>
      </c>
      <c r="AY11" s="452">
        <v>3.4244758237056057</v>
      </c>
      <c r="AZ11" s="452">
        <v>3.6904797601199402</v>
      </c>
      <c r="BA11" s="452">
        <v>1.9600043850834079</v>
      </c>
      <c r="BB11" s="452">
        <v>2.928003696857671</v>
      </c>
      <c r="BC11" s="452">
        <v>3.559376559986688</v>
      </c>
      <c r="BD11" s="452">
        <v>3.9819663500186819</v>
      </c>
      <c r="BE11" s="452">
        <v>3.2317914414548929</v>
      </c>
      <c r="BF11" s="452">
        <v>3.2753179463024025</v>
      </c>
      <c r="BG11" s="452">
        <v>3.1934107203823832</v>
      </c>
      <c r="BH11" s="452">
        <v>5.0201511335012592</v>
      </c>
      <c r="BI11" s="452">
        <v>2.7230169050715216</v>
      </c>
      <c r="BJ11" s="452">
        <v>2.6262826353947943</v>
      </c>
      <c r="BK11" s="452">
        <v>4.5877433309300653</v>
      </c>
      <c r="BL11" s="452">
        <v>5.228910369068541</v>
      </c>
      <c r="BM11" s="452">
        <v>3.4701346451733706</v>
      </c>
      <c r="BN11" s="452">
        <v>1.7845976126299576</v>
      </c>
      <c r="BO11" s="452">
        <v>4.3725353915938108</v>
      </c>
      <c r="BP11" s="452">
        <v>2.9502447708055186</v>
      </c>
      <c r="BQ11" s="452">
        <v>4.3712141517019569</v>
      </c>
      <c r="BR11" s="452">
        <v>6.579668159072952</v>
      </c>
      <c r="BS11" s="452">
        <v>3.104635877661905</v>
      </c>
      <c r="BT11" s="452">
        <v>3.5089664481295797</v>
      </c>
      <c r="BU11" s="452">
        <v>4.2475071451254367</v>
      </c>
    </row>
    <row r="12" spans="1:85" ht="14.25" customHeight="1" x14ac:dyDescent="0.25">
      <c r="A12" s="56" t="s">
        <v>220</v>
      </c>
      <c r="B12" s="57">
        <v>977.37954163090114</v>
      </c>
      <c r="C12" s="57">
        <v>504.94343956704745</v>
      </c>
      <c r="D12" s="57">
        <v>336.47019244081406</v>
      </c>
      <c r="E12" s="57">
        <v>409.79097181827291</v>
      </c>
      <c r="F12" s="57">
        <v>235.71028771043342</v>
      </c>
      <c r="G12" s="57">
        <v>263.51590272127299</v>
      </c>
      <c r="H12" s="57">
        <v>274.29284241895073</v>
      </c>
      <c r="I12" s="57">
        <v>329.51300974604391</v>
      </c>
      <c r="J12" s="57">
        <v>307.74458611978002</v>
      </c>
      <c r="K12" s="57">
        <v>608.68317408906876</v>
      </c>
      <c r="L12" s="57">
        <v>277.87048155363448</v>
      </c>
      <c r="M12" s="57">
        <v>288.44388413098233</v>
      </c>
      <c r="N12" s="57">
        <v>182.71568801419588</v>
      </c>
      <c r="O12" s="57">
        <v>260.38659732120243</v>
      </c>
      <c r="P12" s="57">
        <v>230.34821494704096</v>
      </c>
      <c r="Q12" s="57">
        <v>286.13787784726873</v>
      </c>
      <c r="R12" s="57">
        <v>309.41581823159049</v>
      </c>
      <c r="S12" s="57">
        <v>394.02464707664342</v>
      </c>
      <c r="T12" s="57">
        <v>235.64201501396647</v>
      </c>
      <c r="U12" s="57">
        <v>322.01242363225612</v>
      </c>
      <c r="V12" s="57">
        <v>427.90113775646148</v>
      </c>
      <c r="W12" s="57">
        <v>328.45766206794241</v>
      </c>
      <c r="X12" s="57">
        <v>255.04680648668236</v>
      </c>
      <c r="Y12" s="57">
        <v>271.51313955025205</v>
      </c>
      <c r="Z12" s="57">
        <v>352.62308071096942</v>
      </c>
      <c r="AA12" s="57">
        <v>246.29864400482958</v>
      </c>
      <c r="AB12" s="57">
        <v>357.25337380426782</v>
      </c>
      <c r="AC12" s="57">
        <v>251.24442526533264</v>
      </c>
      <c r="AD12" s="57">
        <v>290.19235053235053</v>
      </c>
      <c r="AE12" s="57">
        <v>179.29301691216585</v>
      </c>
      <c r="AF12" s="57">
        <v>178.81572691788421</v>
      </c>
      <c r="AG12" s="57">
        <v>549.49399364549276</v>
      </c>
      <c r="AH12" s="57">
        <v>252.68231961343952</v>
      </c>
      <c r="AI12" s="57">
        <v>333.71314312856242</v>
      </c>
      <c r="AJ12" s="57">
        <v>354.24199352284995</v>
      </c>
      <c r="AK12" s="57">
        <v>236.44388799532095</v>
      </c>
      <c r="AL12" s="57">
        <v>186.69672207410338</v>
      </c>
      <c r="AM12" s="57">
        <v>250.25787715086037</v>
      </c>
      <c r="AN12" s="57">
        <v>390.01765681544038</v>
      </c>
      <c r="AO12" s="57">
        <v>212.24543489091675</v>
      </c>
      <c r="AP12" s="57">
        <v>328.42228429282153</v>
      </c>
      <c r="AQ12" s="57">
        <v>243.3396086696477</v>
      </c>
      <c r="AR12" s="57">
        <v>231.48393019987958</v>
      </c>
      <c r="AS12" s="57">
        <v>329.22662685242352</v>
      </c>
      <c r="AT12" s="57">
        <v>258.07358971402209</v>
      </c>
      <c r="AU12" s="57">
        <v>368.78998159415113</v>
      </c>
      <c r="AV12" s="57">
        <v>273.35654681960375</v>
      </c>
      <c r="AW12" s="57">
        <v>405.97896568789184</v>
      </c>
      <c r="AX12" s="57">
        <v>263.0186297910717</v>
      </c>
      <c r="AY12" s="57">
        <v>275.8830988446727</v>
      </c>
      <c r="AZ12" s="57">
        <v>347.89512743628188</v>
      </c>
      <c r="BA12" s="57">
        <v>204.78149494801849</v>
      </c>
      <c r="BB12" s="57">
        <v>266.93368391866909</v>
      </c>
      <c r="BC12" s="57">
        <v>241.80717177880081</v>
      </c>
      <c r="BD12" s="57">
        <v>242.91607601816102</v>
      </c>
      <c r="BE12" s="57">
        <v>329.60073969002895</v>
      </c>
      <c r="BF12" s="57">
        <v>292.07711257654262</v>
      </c>
      <c r="BG12" s="57">
        <v>338.6301348583134</v>
      </c>
      <c r="BH12" s="57">
        <v>572.15698812522487</v>
      </c>
      <c r="BI12" s="57">
        <v>243.83491074595102</v>
      </c>
      <c r="BJ12" s="57">
        <v>273.1283005823858</v>
      </c>
      <c r="BK12" s="57">
        <v>359.2157260273973</v>
      </c>
      <c r="BL12" s="57">
        <v>323.95204178154705</v>
      </c>
      <c r="BM12" s="57">
        <v>223.01634977105215</v>
      </c>
      <c r="BN12" s="57">
        <v>219.15814632268004</v>
      </c>
      <c r="BO12" s="57">
        <v>259.19548597139408</v>
      </c>
      <c r="BP12" s="57">
        <v>277.19591188251002</v>
      </c>
      <c r="BQ12" s="57">
        <v>466.05772983114451</v>
      </c>
      <c r="BR12" s="57">
        <v>450.32920726889648</v>
      </c>
      <c r="BS12" s="57">
        <v>230.82976952063797</v>
      </c>
      <c r="BT12" s="57">
        <v>255.33351041264947</v>
      </c>
      <c r="BU12" s="57">
        <v>260.76817275325499</v>
      </c>
    </row>
    <row r="13" spans="1:85" ht="16.5" customHeight="1" x14ac:dyDescent="0.25">
      <c r="A13" s="50" t="s">
        <v>336</v>
      </c>
      <c r="B13" s="57">
        <v>238.3469287553647</v>
      </c>
      <c r="C13" s="57">
        <v>234.09634996993356</v>
      </c>
      <c r="D13" s="57">
        <v>72.173778208500622</v>
      </c>
      <c r="E13" s="57">
        <v>99.3286771637746</v>
      </c>
      <c r="F13" s="57">
        <v>72.760786305395683</v>
      </c>
      <c r="G13" s="57">
        <v>91.907977880240011</v>
      </c>
      <c r="H13" s="57">
        <v>107.40649457140698</v>
      </c>
      <c r="I13" s="57">
        <v>116.67704998777398</v>
      </c>
      <c r="J13" s="57">
        <v>82.241538118591521</v>
      </c>
      <c r="K13" s="57">
        <v>120.23076113360229</v>
      </c>
      <c r="L13" s="57">
        <v>56.216574942164577</v>
      </c>
      <c r="M13" s="57">
        <v>62.797692695214188</v>
      </c>
      <c r="N13" s="57">
        <v>67.090717051136977</v>
      </c>
      <c r="O13" s="57">
        <v>129.13366430107428</v>
      </c>
      <c r="P13" s="57">
        <v>94.752258845023874</v>
      </c>
      <c r="Q13" s="57">
        <v>161.98032020954989</v>
      </c>
      <c r="R13" s="57">
        <v>65.737957295373619</v>
      </c>
      <c r="S13" s="57">
        <v>169.36322023629225</v>
      </c>
      <c r="T13" s="57">
        <v>73.733681913407807</v>
      </c>
      <c r="U13" s="57">
        <v>37.699050191534369</v>
      </c>
      <c r="V13" s="57">
        <v>32.503501199041786</v>
      </c>
      <c r="W13" s="57">
        <v>9.5342708796919275</v>
      </c>
      <c r="X13" s="57">
        <v>24.523869360391604</v>
      </c>
      <c r="Y13" s="57">
        <v>141.38280384419301</v>
      </c>
      <c r="Z13" s="57">
        <v>147.32230267785911</v>
      </c>
      <c r="AA13" s="57">
        <v>158.78689514256524</v>
      </c>
      <c r="AB13" s="57">
        <v>35.41771891096338</v>
      </c>
      <c r="AC13" s="57">
        <v>76.502898457155055</v>
      </c>
      <c r="AD13" s="57">
        <v>97.412981162980785</v>
      </c>
      <c r="AE13" s="57">
        <v>67.806595744681317</v>
      </c>
      <c r="AF13" s="57">
        <v>96.911529160929476</v>
      </c>
      <c r="AG13" s="57">
        <v>155.13325626675149</v>
      </c>
      <c r="AH13" s="57">
        <v>87.846916466376655</v>
      </c>
      <c r="AI13" s="57">
        <v>24.591206459785479</v>
      </c>
      <c r="AJ13" s="57">
        <v>69.625404821878377</v>
      </c>
      <c r="AK13" s="57">
        <v>80.901922795730371</v>
      </c>
      <c r="AL13" s="57">
        <v>117.00457051007774</v>
      </c>
      <c r="AM13" s="57">
        <v>41.288063225289697</v>
      </c>
      <c r="AN13" s="57">
        <v>143.03817475874567</v>
      </c>
      <c r="AO13" s="57">
        <v>82.189239170338396</v>
      </c>
      <c r="AP13" s="57">
        <v>127.71434541577804</v>
      </c>
      <c r="AQ13" s="57">
        <v>83.782860072342004</v>
      </c>
      <c r="AR13" s="57">
        <v>86.000815290643018</v>
      </c>
      <c r="AS13" s="57">
        <v>78.713192150355709</v>
      </c>
      <c r="AT13" s="57">
        <v>128.46945456642055</v>
      </c>
      <c r="AU13" s="57">
        <v>20.632074236923618</v>
      </c>
      <c r="AV13" s="57">
        <v>82.774543482793419</v>
      </c>
      <c r="AW13" s="57">
        <v>42.876261959749243</v>
      </c>
      <c r="AX13" s="57">
        <v>96.651254171049843</v>
      </c>
      <c r="AY13" s="57">
        <v>61.204834403080113</v>
      </c>
      <c r="AZ13" s="57">
        <v>90.371139430284856</v>
      </c>
      <c r="BA13" s="57">
        <v>56.606036798158264</v>
      </c>
      <c r="BB13" s="57">
        <v>33.30529112754202</v>
      </c>
      <c r="BC13" s="57">
        <v>21.789172999057076</v>
      </c>
      <c r="BD13" s="57">
        <v>102.22457569547446</v>
      </c>
      <c r="BE13" s="57">
        <v>34.266077880968687</v>
      </c>
      <c r="BF13" s="57">
        <v>20.978082901554775</v>
      </c>
      <c r="BG13" s="57">
        <v>43.219472516217444</v>
      </c>
      <c r="BH13" s="57">
        <v>65.23658870097205</v>
      </c>
      <c r="BI13" s="57">
        <v>68.652507388580162</v>
      </c>
      <c r="BJ13" s="57">
        <v>39.945347252485654</v>
      </c>
      <c r="BK13" s="57">
        <v>87.56838356164414</v>
      </c>
      <c r="BL13" s="57">
        <v>127.57198866781759</v>
      </c>
      <c r="BM13" s="57">
        <v>53.464968423919522</v>
      </c>
      <c r="BN13" s="57">
        <v>35.418875625722173</v>
      </c>
      <c r="BO13" s="57">
        <v>83.654625599005016</v>
      </c>
      <c r="BP13" s="57">
        <v>50.222860703159924</v>
      </c>
      <c r="BQ13" s="57">
        <v>53.020104529616553</v>
      </c>
      <c r="BR13" s="57">
        <v>106.58572557282065</v>
      </c>
      <c r="BS13" s="57">
        <v>92.091315397423543</v>
      </c>
      <c r="BT13" s="57">
        <v>122.97079348245269</v>
      </c>
      <c r="BU13" s="57">
        <v>56.017784693553537</v>
      </c>
    </row>
    <row r="14" spans="1:85" ht="14.25" customHeight="1" x14ac:dyDescent="0.25">
      <c r="A14" s="58" t="s">
        <v>241</v>
      </c>
      <c r="B14" s="459">
        <v>7841.243913304721</v>
      </c>
      <c r="C14" s="459">
        <v>1595.0992784125067</v>
      </c>
      <c r="D14" s="459">
        <v>1441.7473902810466</v>
      </c>
      <c r="E14" s="459">
        <v>2396.389542673754</v>
      </c>
      <c r="F14" s="459">
        <v>1631.010482868855</v>
      </c>
      <c r="G14" s="459">
        <v>1605.9678479944553</v>
      </c>
      <c r="H14" s="459">
        <v>2090.5490978285629</v>
      </c>
      <c r="I14" s="459">
        <v>2944.4639819051922</v>
      </c>
      <c r="J14" s="459">
        <v>1786.7279447168976</v>
      </c>
      <c r="K14" s="459">
        <v>872.45129554655875</v>
      </c>
      <c r="L14" s="459">
        <v>972.75642706684471</v>
      </c>
      <c r="M14" s="459">
        <v>1194.634216624685</v>
      </c>
      <c r="N14" s="459">
        <v>638.76147120503219</v>
      </c>
      <c r="O14" s="459">
        <v>2837.5726838631495</v>
      </c>
      <c r="P14" s="459">
        <v>1778.2822005777346</v>
      </c>
      <c r="Q14" s="459">
        <v>2556.1600144238541</v>
      </c>
      <c r="R14" s="459">
        <v>1655.9583120722691</v>
      </c>
      <c r="S14" s="459">
        <v>1066.8517297788544</v>
      </c>
      <c r="T14" s="459">
        <v>1545.5521871508374</v>
      </c>
      <c r="U14" s="459">
        <v>1914.9692255181226</v>
      </c>
      <c r="V14" s="459">
        <v>924.60895496935757</v>
      </c>
      <c r="W14" s="459">
        <v>1650.0620119948287</v>
      </c>
      <c r="X14" s="459">
        <v>1689.2981328139156</v>
      </c>
      <c r="Y14" s="459">
        <v>2374.9076462813673</v>
      </c>
      <c r="Z14" s="459">
        <v>2238.6834150916852</v>
      </c>
      <c r="AA14" s="459">
        <v>2424.8651899322003</v>
      </c>
      <c r="AB14" s="459">
        <v>339.843903605592</v>
      </c>
      <c r="AC14" s="459">
        <v>1866.0215804162015</v>
      </c>
      <c r="AD14" s="459">
        <v>438.05896805896805</v>
      </c>
      <c r="AE14" s="459">
        <v>854.44025095471932</v>
      </c>
      <c r="AF14" s="459">
        <v>2225.065889465171</v>
      </c>
      <c r="AG14" s="459">
        <v>5360.5237264904536</v>
      </c>
      <c r="AH14" s="459">
        <v>2355.053963622252</v>
      </c>
      <c r="AI14" s="459">
        <v>2938.6704933502228</v>
      </c>
      <c r="AJ14" s="459">
        <v>1540.3544440446203</v>
      </c>
      <c r="AK14" s="459">
        <v>1461.635399912268</v>
      </c>
      <c r="AL14" s="459">
        <v>2044.8447917009514</v>
      </c>
      <c r="AM14" s="459">
        <v>1579.1375960384159</v>
      </c>
      <c r="AN14" s="459">
        <v>1849.491665410133</v>
      </c>
      <c r="AO14" s="459">
        <v>1627.18242926631</v>
      </c>
      <c r="AP14" s="459">
        <v>1811.6625700071074</v>
      </c>
      <c r="AQ14" s="459">
        <v>2058.512289595853</v>
      </c>
      <c r="AR14" s="459">
        <v>1581.1292208425343</v>
      </c>
      <c r="AS14" s="459">
        <v>2319.6854953303496</v>
      </c>
      <c r="AT14" s="459">
        <v>2709.9797924354248</v>
      </c>
      <c r="AU14" s="459">
        <v>2850.0225379620633</v>
      </c>
      <c r="AV14" s="459">
        <v>2197.3123908237753</v>
      </c>
      <c r="AW14" s="459">
        <v>1043.2157423292642</v>
      </c>
      <c r="AX14" s="459">
        <v>2441.8044769277021</v>
      </c>
      <c r="AY14" s="459">
        <v>1417.0634197689342</v>
      </c>
      <c r="AZ14" s="459">
        <v>1615.8254122938531</v>
      </c>
      <c r="BA14" s="459">
        <v>1558.8975900312437</v>
      </c>
      <c r="BB14" s="459">
        <v>809.20576340110904</v>
      </c>
      <c r="BC14" s="459">
        <v>1605.7186200011092</v>
      </c>
      <c r="BD14" s="459">
        <v>3169.7302849831863</v>
      </c>
      <c r="BE14" s="459">
        <v>2525.2699256427882</v>
      </c>
      <c r="BF14" s="459">
        <v>1179.424778615168</v>
      </c>
      <c r="BG14" s="459">
        <v>917.40063673608699</v>
      </c>
      <c r="BH14" s="459">
        <v>1781.9709823677592</v>
      </c>
      <c r="BI14" s="459">
        <v>1507.986728927769</v>
      </c>
      <c r="BJ14" s="459">
        <v>1805.567247335684</v>
      </c>
      <c r="BK14" s="57">
        <v>1406.034984859409</v>
      </c>
      <c r="BL14" s="459">
        <v>3901.774090133451</v>
      </c>
      <c r="BM14" s="459">
        <v>1780.6425860043917</v>
      </c>
      <c r="BN14" s="459">
        <v>921.94602464381944</v>
      </c>
      <c r="BO14" s="459">
        <v>3415.9706624721075</v>
      </c>
      <c r="BP14" s="459">
        <v>1209.0048615932355</v>
      </c>
      <c r="BQ14" s="459">
        <v>1597.6517930849641</v>
      </c>
      <c r="BR14" s="459">
        <v>2927.6010007900973</v>
      </c>
      <c r="BS14" s="459">
        <v>1765.6455613004996</v>
      </c>
      <c r="BT14" s="459">
        <v>1707.5494359814886</v>
      </c>
      <c r="BU14" s="459">
        <v>1804.5414309304533</v>
      </c>
    </row>
    <row r="15" spans="1:85" s="170" customFormat="1" ht="19.5" customHeight="1" x14ac:dyDescent="0.25">
      <c r="A15" s="177" t="s">
        <v>258</v>
      </c>
      <c r="B15" s="168"/>
      <c r="C15" s="168"/>
      <c r="D15" s="168"/>
      <c r="E15" s="168"/>
      <c r="F15" s="168"/>
      <c r="G15" s="168"/>
      <c r="H15" s="168"/>
      <c r="I15" s="417"/>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9"/>
      <c r="BW15" s="169"/>
      <c r="BX15" s="169"/>
      <c r="BY15" s="169"/>
      <c r="BZ15" s="169"/>
      <c r="CA15" s="169"/>
      <c r="CB15" s="169"/>
      <c r="CC15" s="169"/>
      <c r="CD15" s="169"/>
      <c r="CE15" s="169"/>
      <c r="CF15" s="169"/>
      <c r="CG15" s="169"/>
    </row>
    <row r="16" spans="1:85" s="170" customFormat="1" ht="15" customHeight="1" x14ac:dyDescent="0.25">
      <c r="A16" s="428" t="s">
        <v>36</v>
      </c>
      <c r="B16" s="478">
        <v>100</v>
      </c>
      <c r="C16" s="478" t="s">
        <v>423</v>
      </c>
      <c r="D16" s="478">
        <v>94.2</v>
      </c>
      <c r="E16" s="478">
        <v>100</v>
      </c>
      <c r="F16" s="478">
        <v>100</v>
      </c>
      <c r="G16" s="478">
        <v>91.1</v>
      </c>
      <c r="H16" s="478">
        <v>100</v>
      </c>
      <c r="I16" s="478">
        <v>96</v>
      </c>
      <c r="J16" s="478">
        <v>96.6</v>
      </c>
      <c r="K16" s="478">
        <v>100</v>
      </c>
      <c r="L16" s="478">
        <v>100</v>
      </c>
      <c r="M16" s="478">
        <v>100</v>
      </c>
      <c r="N16" s="478">
        <v>92.9</v>
      </c>
      <c r="O16" s="478">
        <v>97.6</v>
      </c>
      <c r="P16" s="478">
        <v>98.8</v>
      </c>
      <c r="Q16" s="478">
        <v>100</v>
      </c>
      <c r="R16" s="478">
        <v>99.4</v>
      </c>
      <c r="S16" s="478">
        <v>100</v>
      </c>
      <c r="T16" s="478">
        <v>93</v>
      </c>
      <c r="U16" s="478">
        <v>100</v>
      </c>
      <c r="V16" s="478">
        <v>100</v>
      </c>
      <c r="W16" s="478">
        <v>99</v>
      </c>
      <c r="X16" s="478">
        <v>100</v>
      </c>
      <c r="Y16" s="478">
        <v>100</v>
      </c>
      <c r="Z16" s="478">
        <v>96.2</v>
      </c>
      <c r="AA16" s="478">
        <v>100</v>
      </c>
      <c r="AB16" s="478">
        <v>100</v>
      </c>
      <c r="AC16" s="478">
        <v>99.9</v>
      </c>
      <c r="AD16" s="478" t="s">
        <v>423</v>
      </c>
      <c r="AE16" s="478">
        <v>100</v>
      </c>
      <c r="AF16" s="478">
        <v>100</v>
      </c>
      <c r="AG16" s="478">
        <v>97.4</v>
      </c>
      <c r="AH16" s="478">
        <v>100</v>
      </c>
      <c r="AI16" s="478">
        <v>96.4</v>
      </c>
      <c r="AJ16" s="478">
        <v>100</v>
      </c>
      <c r="AK16" s="478">
        <v>100</v>
      </c>
      <c r="AL16" s="478">
        <v>90.9</v>
      </c>
      <c r="AM16" s="478">
        <v>93.9</v>
      </c>
      <c r="AN16" s="478">
        <v>94.6</v>
      </c>
      <c r="AO16" s="478">
        <v>100</v>
      </c>
      <c r="AP16" s="478">
        <v>100</v>
      </c>
      <c r="AQ16" s="478">
        <v>99.5</v>
      </c>
      <c r="AR16" s="478">
        <v>100</v>
      </c>
      <c r="AS16" s="478">
        <v>91</v>
      </c>
      <c r="AT16" s="478">
        <v>98.6</v>
      </c>
      <c r="AU16" s="478">
        <v>95.2</v>
      </c>
      <c r="AV16" s="478">
        <v>100</v>
      </c>
      <c r="AW16" s="478">
        <v>100</v>
      </c>
      <c r="AX16" s="478">
        <v>90.7</v>
      </c>
      <c r="AY16" s="478">
        <v>100</v>
      </c>
      <c r="AZ16" s="478">
        <v>100</v>
      </c>
      <c r="BA16" s="478">
        <v>95.6</v>
      </c>
      <c r="BB16" s="478">
        <v>100</v>
      </c>
      <c r="BC16" s="478">
        <v>99.1</v>
      </c>
      <c r="BD16" s="478">
        <v>97.8</v>
      </c>
      <c r="BE16" s="478">
        <v>93</v>
      </c>
      <c r="BF16" s="478">
        <v>100</v>
      </c>
      <c r="BG16" s="478">
        <v>91.4</v>
      </c>
      <c r="BH16" s="478">
        <v>100</v>
      </c>
      <c r="BI16" s="478">
        <v>100</v>
      </c>
      <c r="BJ16" s="478">
        <v>100</v>
      </c>
      <c r="BK16" s="478">
        <v>93.1</v>
      </c>
      <c r="BL16" s="478">
        <v>91.5</v>
      </c>
      <c r="BM16" s="478">
        <v>100</v>
      </c>
      <c r="BN16" s="478">
        <v>100</v>
      </c>
      <c r="BO16" s="478">
        <v>100</v>
      </c>
      <c r="BP16" s="478">
        <v>94</v>
      </c>
      <c r="BQ16" s="478">
        <v>100</v>
      </c>
      <c r="BR16" s="478">
        <v>100</v>
      </c>
      <c r="BS16" s="478">
        <v>100</v>
      </c>
      <c r="BT16" s="478">
        <v>96.1</v>
      </c>
      <c r="BU16" s="478">
        <v>100</v>
      </c>
      <c r="BV16" s="169"/>
      <c r="BW16" s="169"/>
      <c r="BX16" s="169"/>
      <c r="BY16" s="169"/>
      <c r="BZ16" s="169"/>
      <c r="CA16" s="169"/>
      <c r="CB16" s="169"/>
      <c r="CC16" s="169"/>
      <c r="CD16" s="169"/>
      <c r="CE16" s="169"/>
      <c r="CF16" s="169"/>
      <c r="CG16" s="169"/>
    </row>
    <row r="17" spans="1:85" s="170" customFormat="1" x14ac:dyDescent="0.25">
      <c r="A17" s="428" t="s">
        <v>37</v>
      </c>
      <c r="B17" s="478" t="s">
        <v>423</v>
      </c>
      <c r="C17" s="478" t="s">
        <v>423</v>
      </c>
      <c r="D17" s="478" t="s">
        <v>423</v>
      </c>
      <c r="E17" s="478" t="s">
        <v>423</v>
      </c>
      <c r="F17" s="478" t="s">
        <v>423</v>
      </c>
      <c r="G17" s="478" t="s">
        <v>423</v>
      </c>
      <c r="H17" s="478" t="s">
        <v>423</v>
      </c>
      <c r="I17" s="478" t="s">
        <v>423</v>
      </c>
      <c r="J17" s="478" t="s">
        <v>423</v>
      </c>
      <c r="K17" s="478" t="s">
        <v>423</v>
      </c>
      <c r="L17" s="478" t="s">
        <v>423</v>
      </c>
      <c r="M17" s="478" t="s">
        <v>423</v>
      </c>
      <c r="N17" s="478">
        <v>100</v>
      </c>
      <c r="O17" s="478" t="s">
        <v>423</v>
      </c>
      <c r="P17" s="478" t="s">
        <v>423</v>
      </c>
      <c r="Q17" s="478">
        <v>100</v>
      </c>
      <c r="R17" s="478" t="s">
        <v>423</v>
      </c>
      <c r="S17" s="478" t="s">
        <v>423</v>
      </c>
      <c r="T17" s="478" t="s">
        <v>423</v>
      </c>
      <c r="U17" s="478">
        <v>100</v>
      </c>
      <c r="V17" s="478" t="s">
        <v>423</v>
      </c>
      <c r="W17" s="478" t="s">
        <v>423</v>
      </c>
      <c r="X17" s="478" t="s">
        <v>423</v>
      </c>
      <c r="Y17" s="478">
        <v>100</v>
      </c>
      <c r="Z17" s="478" t="s">
        <v>423</v>
      </c>
      <c r="AA17" s="478" t="s">
        <v>423</v>
      </c>
      <c r="AB17" s="478">
        <v>100</v>
      </c>
      <c r="AC17" s="478">
        <v>100</v>
      </c>
      <c r="AD17" s="478" t="s">
        <v>423</v>
      </c>
      <c r="AE17" s="478">
        <v>100</v>
      </c>
      <c r="AF17" s="478">
        <v>100</v>
      </c>
      <c r="AG17" s="478">
        <v>100</v>
      </c>
      <c r="AH17" s="478">
        <v>100</v>
      </c>
      <c r="AI17" s="478" t="s">
        <v>423</v>
      </c>
      <c r="AJ17" s="478" t="s">
        <v>423</v>
      </c>
      <c r="AK17" s="478" t="s">
        <v>423</v>
      </c>
      <c r="AL17" s="478">
        <v>100</v>
      </c>
      <c r="AM17" s="478">
        <v>100</v>
      </c>
      <c r="AN17" s="478" t="s">
        <v>423</v>
      </c>
      <c r="AO17" s="478" t="s">
        <v>423</v>
      </c>
      <c r="AP17" s="478" t="s">
        <v>423</v>
      </c>
      <c r="AQ17" s="478" t="s">
        <v>423</v>
      </c>
      <c r="AR17" s="478">
        <v>100</v>
      </c>
      <c r="AS17" s="478">
        <v>87.1</v>
      </c>
      <c r="AT17" s="478">
        <v>100</v>
      </c>
      <c r="AU17" s="478" t="s">
        <v>423</v>
      </c>
      <c r="AV17" s="478">
        <v>100</v>
      </c>
      <c r="AW17" s="478" t="s">
        <v>423</v>
      </c>
      <c r="AX17" s="478" t="s">
        <v>423</v>
      </c>
      <c r="AY17" s="478">
        <v>100</v>
      </c>
      <c r="AZ17" s="478" t="s">
        <v>423</v>
      </c>
      <c r="BA17" s="478" t="s">
        <v>423</v>
      </c>
      <c r="BB17" s="478" t="s">
        <v>423</v>
      </c>
      <c r="BC17" s="478">
        <v>100</v>
      </c>
      <c r="BD17" s="478">
        <v>100</v>
      </c>
      <c r="BE17" s="478">
        <v>100</v>
      </c>
      <c r="BF17" s="478" t="s">
        <v>423</v>
      </c>
      <c r="BG17" s="478" t="s">
        <v>423</v>
      </c>
      <c r="BH17" s="478" t="s">
        <v>423</v>
      </c>
      <c r="BI17" s="478" t="s">
        <v>423</v>
      </c>
      <c r="BJ17" s="478">
        <v>100</v>
      </c>
      <c r="BK17" s="478" t="s">
        <v>423</v>
      </c>
      <c r="BL17" s="478">
        <v>100</v>
      </c>
      <c r="BM17" s="478">
        <v>100</v>
      </c>
      <c r="BN17" s="478" t="s">
        <v>423</v>
      </c>
      <c r="BO17" s="478">
        <v>100</v>
      </c>
      <c r="BP17" s="478" t="s">
        <v>423</v>
      </c>
      <c r="BQ17" s="478" t="s">
        <v>423</v>
      </c>
      <c r="BR17" s="478">
        <v>100</v>
      </c>
      <c r="BS17" s="478" t="s">
        <v>423</v>
      </c>
      <c r="BT17" s="478">
        <v>100</v>
      </c>
      <c r="BU17" s="478">
        <v>100</v>
      </c>
      <c r="BV17" s="169"/>
      <c r="BW17" s="169"/>
      <c r="BX17" s="169"/>
      <c r="BY17" s="169"/>
      <c r="BZ17" s="169"/>
      <c r="CA17" s="169"/>
      <c r="CB17" s="169"/>
      <c r="CC17" s="169"/>
      <c r="CD17" s="169"/>
      <c r="CE17" s="169"/>
      <c r="CF17" s="169"/>
      <c r="CG17" s="169"/>
    </row>
    <row r="18" spans="1:85" s="170" customFormat="1" x14ac:dyDescent="0.25">
      <c r="A18" s="173" t="s">
        <v>38</v>
      </c>
      <c r="B18" s="478">
        <v>82.6</v>
      </c>
      <c r="C18" s="478">
        <v>100</v>
      </c>
      <c r="D18" s="478">
        <v>73.099999999999994</v>
      </c>
      <c r="E18" s="478">
        <v>94.5</v>
      </c>
      <c r="F18" s="478">
        <v>76.900000000000006</v>
      </c>
      <c r="G18" s="478">
        <v>74.900000000000006</v>
      </c>
      <c r="H18" s="478">
        <v>83</v>
      </c>
      <c r="I18" s="478">
        <v>78.2</v>
      </c>
      <c r="J18" s="478">
        <v>99.7</v>
      </c>
      <c r="K18" s="478">
        <v>100</v>
      </c>
      <c r="L18" s="478">
        <v>70.900000000000006</v>
      </c>
      <c r="M18" s="478">
        <v>97.6</v>
      </c>
      <c r="N18" s="478">
        <v>97</v>
      </c>
      <c r="O18" s="478">
        <v>84.8</v>
      </c>
      <c r="P18" s="478">
        <v>72.7</v>
      </c>
      <c r="Q18" s="478">
        <v>86.8</v>
      </c>
      <c r="R18" s="478">
        <v>95.5</v>
      </c>
      <c r="S18" s="478">
        <v>77.3</v>
      </c>
      <c r="T18" s="478">
        <v>78</v>
      </c>
      <c r="U18" s="478">
        <v>84.6</v>
      </c>
      <c r="V18" s="478">
        <v>94.3</v>
      </c>
      <c r="W18" s="478">
        <v>72.099999999999994</v>
      </c>
      <c r="X18" s="478">
        <v>69.3</v>
      </c>
      <c r="Y18" s="478">
        <v>87.7</v>
      </c>
      <c r="Z18" s="478">
        <v>82.4</v>
      </c>
      <c r="AA18" s="478">
        <v>89.7</v>
      </c>
      <c r="AB18" s="478">
        <v>96.7</v>
      </c>
      <c r="AC18" s="478">
        <v>82.1</v>
      </c>
      <c r="AD18" s="478">
        <v>99.4</v>
      </c>
      <c r="AE18" s="478">
        <v>99.9</v>
      </c>
      <c r="AF18" s="478">
        <v>75</v>
      </c>
      <c r="AG18" s="478">
        <v>69.599999999999994</v>
      </c>
      <c r="AH18" s="478">
        <v>80.3</v>
      </c>
      <c r="AI18" s="478">
        <v>70.599999999999994</v>
      </c>
      <c r="AJ18" s="478">
        <v>69.099999999999994</v>
      </c>
      <c r="AK18" s="478">
        <v>67</v>
      </c>
      <c r="AL18" s="478">
        <v>80.400000000000006</v>
      </c>
      <c r="AM18" s="478">
        <v>96.6</v>
      </c>
      <c r="AN18" s="478">
        <v>97.3</v>
      </c>
      <c r="AO18" s="478">
        <v>65.900000000000006</v>
      </c>
      <c r="AP18" s="478">
        <v>100</v>
      </c>
      <c r="AQ18" s="478">
        <v>77.8</v>
      </c>
      <c r="AR18" s="478">
        <v>84.9</v>
      </c>
      <c r="AS18" s="478">
        <v>81.599999999999994</v>
      </c>
      <c r="AT18" s="478">
        <v>85.3</v>
      </c>
      <c r="AU18" s="478">
        <v>82.8</v>
      </c>
      <c r="AV18" s="478">
        <v>78.400000000000006</v>
      </c>
      <c r="AW18" s="478">
        <v>100</v>
      </c>
      <c r="AX18" s="478">
        <v>81.5</v>
      </c>
      <c r="AY18" s="478">
        <v>100</v>
      </c>
      <c r="AZ18" s="478">
        <v>99.7</v>
      </c>
      <c r="BA18" s="478">
        <v>72</v>
      </c>
      <c r="BB18" s="478">
        <v>99.9</v>
      </c>
      <c r="BC18" s="478">
        <v>76.5</v>
      </c>
      <c r="BD18" s="478">
        <v>92.5</v>
      </c>
      <c r="BE18" s="478">
        <v>81.900000000000006</v>
      </c>
      <c r="BF18" s="478">
        <v>89.4</v>
      </c>
      <c r="BG18" s="478">
        <v>98.5</v>
      </c>
      <c r="BH18" s="478">
        <v>100</v>
      </c>
      <c r="BI18" s="478">
        <v>68.2</v>
      </c>
      <c r="BJ18" s="478">
        <v>87.1</v>
      </c>
      <c r="BK18" s="478">
        <v>71.8</v>
      </c>
      <c r="BL18" s="478">
        <v>71.900000000000006</v>
      </c>
      <c r="BM18" s="478">
        <v>64.3</v>
      </c>
      <c r="BN18" s="478">
        <v>100</v>
      </c>
      <c r="BO18" s="478">
        <v>88.8</v>
      </c>
      <c r="BP18" s="478">
        <v>96.9</v>
      </c>
      <c r="BQ18" s="478">
        <v>100</v>
      </c>
      <c r="BR18" s="478">
        <v>98.3</v>
      </c>
      <c r="BS18" s="478">
        <v>79.599999999999994</v>
      </c>
      <c r="BT18" s="478">
        <v>73.8</v>
      </c>
      <c r="BU18" s="478">
        <v>78.7</v>
      </c>
      <c r="BV18" s="169"/>
      <c r="BW18" s="169"/>
      <c r="BX18" s="169"/>
      <c r="BY18" s="169"/>
      <c r="BZ18" s="169"/>
      <c r="CA18" s="169"/>
      <c r="CB18" s="169"/>
      <c r="CC18" s="169"/>
      <c r="CD18" s="169"/>
      <c r="CE18" s="169"/>
      <c r="CF18" s="169"/>
      <c r="CG18" s="169"/>
    </row>
    <row r="19" spans="1:85" s="170" customFormat="1" x14ac:dyDescent="0.25">
      <c r="A19" s="171" t="s">
        <v>39</v>
      </c>
      <c r="B19" s="478">
        <v>100</v>
      </c>
      <c r="C19" s="478">
        <v>100</v>
      </c>
      <c r="D19" s="478">
        <v>99.8</v>
      </c>
      <c r="E19" s="478">
        <v>97.7</v>
      </c>
      <c r="F19" s="478">
        <v>100</v>
      </c>
      <c r="G19" s="478">
        <v>99.3</v>
      </c>
      <c r="H19" s="478">
        <v>100</v>
      </c>
      <c r="I19" s="478">
        <v>100</v>
      </c>
      <c r="J19" s="478">
        <v>91.7</v>
      </c>
      <c r="K19" s="478">
        <v>100</v>
      </c>
      <c r="L19" s="478">
        <v>100</v>
      </c>
      <c r="M19" s="478">
        <v>100</v>
      </c>
      <c r="N19" s="478">
        <v>100</v>
      </c>
      <c r="O19" s="478">
        <v>99.8</v>
      </c>
      <c r="P19" s="478">
        <v>98</v>
      </c>
      <c r="Q19" s="478">
        <v>100</v>
      </c>
      <c r="R19" s="478">
        <v>100</v>
      </c>
      <c r="S19" s="478">
        <v>100</v>
      </c>
      <c r="T19" s="478">
        <v>94.7</v>
      </c>
      <c r="U19" s="478">
        <v>100</v>
      </c>
      <c r="V19" s="478">
        <v>100</v>
      </c>
      <c r="W19" s="478">
        <v>100</v>
      </c>
      <c r="X19" s="478">
        <v>100</v>
      </c>
      <c r="Y19" s="478">
        <v>83.9</v>
      </c>
      <c r="Z19" s="478">
        <v>100</v>
      </c>
      <c r="AA19" s="478">
        <v>100</v>
      </c>
      <c r="AB19" s="478">
        <v>100</v>
      </c>
      <c r="AC19" s="478">
        <v>97.6</v>
      </c>
      <c r="AD19" s="478">
        <v>100</v>
      </c>
      <c r="AE19" s="478">
        <v>100</v>
      </c>
      <c r="AF19" s="478">
        <v>100</v>
      </c>
      <c r="AG19" s="478">
        <v>99.3</v>
      </c>
      <c r="AH19" s="478">
        <v>98.3</v>
      </c>
      <c r="AI19" s="478">
        <v>94.4</v>
      </c>
      <c r="AJ19" s="478">
        <v>100</v>
      </c>
      <c r="AK19" s="478">
        <v>100</v>
      </c>
      <c r="AL19" s="478">
        <v>95.3</v>
      </c>
      <c r="AM19" s="478">
        <v>100</v>
      </c>
      <c r="AN19" s="478">
        <v>99.8</v>
      </c>
      <c r="AO19" s="478">
        <v>99.3</v>
      </c>
      <c r="AP19" s="478">
        <v>100</v>
      </c>
      <c r="AQ19" s="478">
        <v>99.8</v>
      </c>
      <c r="AR19" s="478">
        <v>96.5</v>
      </c>
      <c r="AS19" s="478">
        <v>95.1</v>
      </c>
      <c r="AT19" s="478">
        <v>100</v>
      </c>
      <c r="AU19" s="478">
        <v>98.5</v>
      </c>
      <c r="AV19" s="478">
        <v>100</v>
      </c>
      <c r="AW19" s="478">
        <v>100</v>
      </c>
      <c r="AX19" s="478">
        <v>100</v>
      </c>
      <c r="AY19" s="478">
        <v>100</v>
      </c>
      <c r="AZ19" s="478">
        <v>100</v>
      </c>
      <c r="BA19" s="478">
        <v>100</v>
      </c>
      <c r="BB19" s="478">
        <v>100</v>
      </c>
      <c r="BC19" s="478">
        <v>99.6</v>
      </c>
      <c r="BD19" s="478">
        <v>99.7</v>
      </c>
      <c r="BE19" s="478">
        <v>95.4</v>
      </c>
      <c r="BF19" s="478">
        <v>100</v>
      </c>
      <c r="BG19" s="478">
        <v>98.8</v>
      </c>
      <c r="BH19" s="478">
        <v>98.2</v>
      </c>
      <c r="BI19" s="478">
        <v>100</v>
      </c>
      <c r="BJ19" s="478">
        <v>100</v>
      </c>
      <c r="BK19" s="478">
        <v>95.2</v>
      </c>
      <c r="BL19" s="478">
        <v>99.8</v>
      </c>
      <c r="BM19" s="478">
        <v>100</v>
      </c>
      <c r="BN19" s="478">
        <v>100</v>
      </c>
      <c r="BO19" s="478">
        <v>99.6</v>
      </c>
      <c r="BP19" s="478">
        <v>99.7</v>
      </c>
      <c r="BQ19" s="478">
        <v>100</v>
      </c>
      <c r="BR19" s="478">
        <v>100</v>
      </c>
      <c r="BS19" s="478">
        <v>100</v>
      </c>
      <c r="BT19" s="478">
        <v>100</v>
      </c>
      <c r="BU19" s="478">
        <v>99.8</v>
      </c>
      <c r="BV19" s="169"/>
      <c r="BW19" s="169"/>
      <c r="BX19" s="169"/>
      <c r="BY19" s="169"/>
      <c r="BZ19" s="169"/>
      <c r="CA19" s="169"/>
      <c r="CB19" s="169"/>
      <c r="CC19" s="169"/>
      <c r="CD19" s="169"/>
      <c r="CE19" s="169"/>
      <c r="CF19" s="169"/>
      <c r="CG19" s="169"/>
    </row>
    <row r="20" spans="1:85" s="170" customFormat="1" x14ac:dyDescent="0.25">
      <c r="A20" s="171" t="s">
        <v>40</v>
      </c>
      <c r="B20" s="478">
        <v>100</v>
      </c>
      <c r="C20" s="478">
        <v>100</v>
      </c>
      <c r="D20" s="478">
        <v>100</v>
      </c>
      <c r="E20" s="478">
        <v>100</v>
      </c>
      <c r="F20" s="478">
        <v>99.7</v>
      </c>
      <c r="G20" s="478">
        <v>97.8</v>
      </c>
      <c r="H20" s="478">
        <v>99.8</v>
      </c>
      <c r="I20" s="478">
        <v>100</v>
      </c>
      <c r="J20" s="478">
        <v>99.6</v>
      </c>
      <c r="K20" s="478">
        <v>100</v>
      </c>
      <c r="L20" s="478">
        <v>100</v>
      </c>
      <c r="M20" s="478">
        <v>100</v>
      </c>
      <c r="N20" s="478">
        <v>98.7</v>
      </c>
      <c r="O20" s="478">
        <v>100</v>
      </c>
      <c r="P20" s="478">
        <v>100</v>
      </c>
      <c r="Q20" s="478">
        <v>99.2</v>
      </c>
      <c r="R20" s="478">
        <v>98.6</v>
      </c>
      <c r="S20" s="478">
        <v>100</v>
      </c>
      <c r="T20" s="478">
        <v>91.7</v>
      </c>
      <c r="U20" s="478">
        <v>100</v>
      </c>
      <c r="V20" s="478">
        <v>95.9</v>
      </c>
      <c r="W20" s="478">
        <v>99.8</v>
      </c>
      <c r="X20" s="478">
        <v>100</v>
      </c>
      <c r="Y20" s="478">
        <v>100</v>
      </c>
      <c r="Z20" s="478">
        <v>99.8</v>
      </c>
      <c r="AA20" s="478">
        <v>100</v>
      </c>
      <c r="AB20" s="478">
        <v>100</v>
      </c>
      <c r="AC20" s="478">
        <v>99.8</v>
      </c>
      <c r="AD20" s="478">
        <v>100</v>
      </c>
      <c r="AE20" s="478">
        <v>100</v>
      </c>
      <c r="AF20" s="478">
        <v>100</v>
      </c>
      <c r="AG20" s="478">
        <v>100</v>
      </c>
      <c r="AH20" s="478">
        <v>100</v>
      </c>
      <c r="AI20" s="478">
        <v>98.4</v>
      </c>
      <c r="AJ20" s="478">
        <v>100</v>
      </c>
      <c r="AK20" s="478">
        <v>100</v>
      </c>
      <c r="AL20" s="478">
        <v>99.8</v>
      </c>
      <c r="AM20" s="478">
        <v>100</v>
      </c>
      <c r="AN20" s="478">
        <v>100</v>
      </c>
      <c r="AO20" s="478">
        <v>100</v>
      </c>
      <c r="AP20" s="478">
        <v>94.2</v>
      </c>
      <c r="AQ20" s="478">
        <v>100</v>
      </c>
      <c r="AR20" s="478">
        <v>100</v>
      </c>
      <c r="AS20" s="478">
        <v>100</v>
      </c>
      <c r="AT20" s="478">
        <v>100</v>
      </c>
      <c r="AU20" s="478">
        <v>99</v>
      </c>
      <c r="AV20" s="478">
        <v>100</v>
      </c>
      <c r="AW20" s="478">
        <v>100</v>
      </c>
      <c r="AX20" s="478">
        <v>100</v>
      </c>
      <c r="AY20" s="478">
        <v>100</v>
      </c>
      <c r="AZ20" s="478">
        <v>100</v>
      </c>
      <c r="BA20" s="478">
        <v>100</v>
      </c>
      <c r="BB20" s="478">
        <v>100</v>
      </c>
      <c r="BC20" s="478">
        <v>99.3</v>
      </c>
      <c r="BD20" s="478">
        <v>99.5</v>
      </c>
      <c r="BE20" s="478">
        <v>98.4</v>
      </c>
      <c r="BF20" s="478">
        <v>100</v>
      </c>
      <c r="BG20" s="478">
        <v>100</v>
      </c>
      <c r="BH20" s="478">
        <v>100</v>
      </c>
      <c r="BI20" s="478">
        <v>100</v>
      </c>
      <c r="BJ20" s="478">
        <v>96.9</v>
      </c>
      <c r="BK20" s="478">
        <v>98.2</v>
      </c>
      <c r="BL20" s="478">
        <v>85.8</v>
      </c>
      <c r="BM20" s="478">
        <v>100</v>
      </c>
      <c r="BN20" s="478">
        <v>100</v>
      </c>
      <c r="BO20" s="478">
        <v>100</v>
      </c>
      <c r="BP20" s="478">
        <v>100</v>
      </c>
      <c r="BQ20" s="478">
        <v>100</v>
      </c>
      <c r="BR20" s="478">
        <v>100</v>
      </c>
      <c r="BS20" s="478">
        <v>89.5</v>
      </c>
      <c r="BT20" s="478">
        <v>100</v>
      </c>
      <c r="BU20" s="478">
        <v>100</v>
      </c>
      <c r="BV20" s="169"/>
      <c r="BW20" s="169"/>
      <c r="BX20" s="169"/>
      <c r="BY20" s="169"/>
      <c r="BZ20" s="169"/>
      <c r="CA20" s="169"/>
      <c r="CB20" s="169"/>
      <c r="CC20" s="169"/>
      <c r="CD20" s="169"/>
      <c r="CE20" s="169"/>
      <c r="CF20" s="169"/>
      <c r="CG20" s="169"/>
    </row>
    <row r="21" spans="1:85" s="170" customFormat="1" x14ac:dyDescent="0.25">
      <c r="A21" s="171" t="s">
        <v>41</v>
      </c>
      <c r="B21" s="478" t="s">
        <v>423</v>
      </c>
      <c r="C21" s="478" t="s">
        <v>423</v>
      </c>
      <c r="D21" s="478">
        <v>100</v>
      </c>
      <c r="E21" s="478">
        <v>100</v>
      </c>
      <c r="F21" s="478">
        <v>100</v>
      </c>
      <c r="G21" s="478">
        <v>99.2</v>
      </c>
      <c r="H21" s="478">
        <v>96.2</v>
      </c>
      <c r="I21" s="478">
        <v>100</v>
      </c>
      <c r="J21" s="478">
        <v>100</v>
      </c>
      <c r="K21" s="478" t="s">
        <v>423</v>
      </c>
      <c r="L21" s="478">
        <v>100</v>
      </c>
      <c r="M21" s="478">
        <v>100</v>
      </c>
      <c r="N21" s="478">
        <v>92.9</v>
      </c>
      <c r="O21" s="478">
        <v>96.4</v>
      </c>
      <c r="P21" s="478">
        <v>88.4</v>
      </c>
      <c r="Q21" s="478">
        <v>98.1</v>
      </c>
      <c r="R21" s="478">
        <v>100</v>
      </c>
      <c r="S21" s="478">
        <v>100</v>
      </c>
      <c r="T21" s="478">
        <v>96.3</v>
      </c>
      <c r="U21" s="478">
        <v>100</v>
      </c>
      <c r="V21" s="478">
        <v>100</v>
      </c>
      <c r="W21" s="478">
        <v>90.5</v>
      </c>
      <c r="X21" s="478">
        <v>100</v>
      </c>
      <c r="Y21" s="478">
        <v>94</v>
      </c>
      <c r="Z21" s="478">
        <v>93.3</v>
      </c>
      <c r="AA21" s="478">
        <v>100</v>
      </c>
      <c r="AB21" s="478">
        <v>100</v>
      </c>
      <c r="AC21" s="478">
        <v>97.9</v>
      </c>
      <c r="AD21" s="478">
        <v>100</v>
      </c>
      <c r="AE21" s="478">
        <v>100</v>
      </c>
      <c r="AF21" s="478">
        <v>100</v>
      </c>
      <c r="AG21" s="478" t="s">
        <v>423</v>
      </c>
      <c r="AH21" s="478">
        <v>98.8</v>
      </c>
      <c r="AI21" s="478" t="s">
        <v>423</v>
      </c>
      <c r="AJ21" s="478">
        <v>100</v>
      </c>
      <c r="AK21" s="478">
        <v>92.9</v>
      </c>
      <c r="AL21" s="478">
        <v>85.4</v>
      </c>
      <c r="AM21" s="478">
        <v>100</v>
      </c>
      <c r="AN21" s="478">
        <v>100</v>
      </c>
      <c r="AO21" s="478">
        <v>99.1</v>
      </c>
      <c r="AP21" s="478">
        <v>100</v>
      </c>
      <c r="AQ21" s="478">
        <v>100</v>
      </c>
      <c r="AR21" s="478">
        <v>91.7</v>
      </c>
      <c r="AS21" s="478">
        <v>94.7</v>
      </c>
      <c r="AT21" s="478">
        <v>100</v>
      </c>
      <c r="AU21" s="478">
        <v>94.4</v>
      </c>
      <c r="AV21" s="478">
        <v>100</v>
      </c>
      <c r="AW21" s="478">
        <v>100</v>
      </c>
      <c r="AX21" s="478" t="s">
        <v>423</v>
      </c>
      <c r="AY21" s="478">
        <v>100</v>
      </c>
      <c r="AZ21" s="478">
        <v>100</v>
      </c>
      <c r="BA21" s="478">
        <v>100</v>
      </c>
      <c r="BB21" s="478">
        <v>100</v>
      </c>
      <c r="BC21" s="478">
        <v>85.7</v>
      </c>
      <c r="BD21" s="478">
        <v>96.8</v>
      </c>
      <c r="BE21" s="478">
        <v>87.5</v>
      </c>
      <c r="BF21" s="478">
        <v>100</v>
      </c>
      <c r="BG21" s="478">
        <v>100</v>
      </c>
      <c r="BH21" s="478">
        <v>100</v>
      </c>
      <c r="BI21" s="478">
        <v>100</v>
      </c>
      <c r="BJ21" s="478">
        <v>92.2</v>
      </c>
      <c r="BK21" s="478">
        <v>100</v>
      </c>
      <c r="BL21" s="478">
        <v>92</v>
      </c>
      <c r="BM21" s="478">
        <v>95.1</v>
      </c>
      <c r="BN21" s="478">
        <v>100</v>
      </c>
      <c r="BO21" s="478">
        <v>93</v>
      </c>
      <c r="BP21" s="478">
        <v>100</v>
      </c>
      <c r="BQ21" s="478">
        <v>100</v>
      </c>
      <c r="BR21" s="478">
        <v>100</v>
      </c>
      <c r="BS21" s="478">
        <v>100</v>
      </c>
      <c r="BT21" s="478">
        <v>100</v>
      </c>
      <c r="BU21" s="478">
        <v>100</v>
      </c>
      <c r="BV21" s="169"/>
      <c r="BW21" s="169"/>
      <c r="BX21" s="169"/>
      <c r="BY21" s="169"/>
      <c r="BZ21" s="169"/>
      <c r="CA21" s="169"/>
      <c r="CB21" s="169"/>
      <c r="CC21" s="169"/>
      <c r="CD21" s="169"/>
      <c r="CE21" s="169"/>
      <c r="CF21" s="169"/>
      <c r="CG21" s="169"/>
    </row>
    <row r="22" spans="1:85" s="170" customFormat="1" x14ac:dyDescent="0.25">
      <c r="A22" s="171" t="s">
        <v>42</v>
      </c>
      <c r="B22" s="478">
        <v>100</v>
      </c>
      <c r="C22" s="478" t="s">
        <v>423</v>
      </c>
      <c r="D22" s="478">
        <v>100</v>
      </c>
      <c r="E22" s="478">
        <v>100</v>
      </c>
      <c r="F22" s="478" t="s">
        <v>423</v>
      </c>
      <c r="G22" s="478">
        <v>99.2</v>
      </c>
      <c r="H22" s="478">
        <v>100</v>
      </c>
      <c r="I22" s="478">
        <v>100</v>
      </c>
      <c r="J22" s="478" t="s">
        <v>423</v>
      </c>
      <c r="K22" s="478" t="s">
        <v>423</v>
      </c>
      <c r="L22" s="478" t="s">
        <v>423</v>
      </c>
      <c r="M22" s="478" t="s">
        <v>423</v>
      </c>
      <c r="N22" s="478">
        <v>100</v>
      </c>
      <c r="O22" s="478" t="s">
        <v>423</v>
      </c>
      <c r="P22" s="478" t="s">
        <v>423</v>
      </c>
      <c r="Q22" s="478" t="s">
        <v>423</v>
      </c>
      <c r="R22" s="478" t="s">
        <v>423</v>
      </c>
      <c r="S22" s="478" t="s">
        <v>423</v>
      </c>
      <c r="T22" s="478" t="s">
        <v>423</v>
      </c>
      <c r="U22" s="478" t="s">
        <v>423</v>
      </c>
      <c r="V22" s="478" t="s">
        <v>423</v>
      </c>
      <c r="W22" s="478" t="s">
        <v>423</v>
      </c>
      <c r="X22" s="478">
        <v>100</v>
      </c>
      <c r="Y22" s="478" t="s">
        <v>423</v>
      </c>
      <c r="Z22" s="478">
        <v>93.8</v>
      </c>
      <c r="AA22" s="478">
        <v>100</v>
      </c>
      <c r="AB22" s="478" t="s">
        <v>423</v>
      </c>
      <c r="AC22" s="478" t="s">
        <v>423</v>
      </c>
      <c r="AD22" s="478" t="s">
        <v>423</v>
      </c>
      <c r="AE22" s="478" t="s">
        <v>423</v>
      </c>
      <c r="AF22" s="478" t="s">
        <v>423</v>
      </c>
      <c r="AG22" s="478">
        <v>81.099999999999994</v>
      </c>
      <c r="AH22" s="478" t="s">
        <v>423</v>
      </c>
      <c r="AI22" s="478">
        <v>100</v>
      </c>
      <c r="AJ22" s="478" t="s">
        <v>423</v>
      </c>
      <c r="AK22" s="478" t="s">
        <v>423</v>
      </c>
      <c r="AL22" s="478">
        <v>100</v>
      </c>
      <c r="AM22" s="478" t="s">
        <v>423</v>
      </c>
      <c r="AN22" s="478" t="s">
        <v>423</v>
      </c>
      <c r="AO22" s="478" t="s">
        <v>423</v>
      </c>
      <c r="AP22" s="478" t="s">
        <v>423</v>
      </c>
      <c r="AQ22" s="478">
        <v>100</v>
      </c>
      <c r="AR22" s="478" t="s">
        <v>423</v>
      </c>
      <c r="AS22" s="478">
        <v>81</v>
      </c>
      <c r="AT22" s="478">
        <v>100</v>
      </c>
      <c r="AU22" s="478">
        <v>100</v>
      </c>
      <c r="AV22" s="478">
        <v>100</v>
      </c>
      <c r="AW22" s="478" t="s">
        <v>423</v>
      </c>
      <c r="AX22" s="478" t="s">
        <v>423</v>
      </c>
      <c r="AY22" s="478" t="s">
        <v>423</v>
      </c>
      <c r="AZ22" s="478" t="s">
        <v>423</v>
      </c>
      <c r="BA22" s="478">
        <v>100</v>
      </c>
      <c r="BB22" s="478" t="s">
        <v>423</v>
      </c>
      <c r="BC22" s="478" t="s">
        <v>423</v>
      </c>
      <c r="BD22" s="478" t="s">
        <v>423</v>
      </c>
      <c r="BE22" s="478" t="s">
        <v>423</v>
      </c>
      <c r="BF22" s="478" t="s">
        <v>423</v>
      </c>
      <c r="BG22" s="478" t="s">
        <v>423</v>
      </c>
      <c r="BH22" s="478">
        <v>100</v>
      </c>
      <c r="BI22" s="478" t="s">
        <v>423</v>
      </c>
      <c r="BJ22" s="478">
        <v>97.2</v>
      </c>
      <c r="BK22" s="478" t="s">
        <v>423</v>
      </c>
      <c r="BL22" s="478" t="s">
        <v>423</v>
      </c>
      <c r="BM22" s="478">
        <v>100</v>
      </c>
      <c r="BN22" s="478">
        <v>100</v>
      </c>
      <c r="BO22" s="478">
        <v>100</v>
      </c>
      <c r="BP22" s="478" t="s">
        <v>423</v>
      </c>
      <c r="BQ22" s="478" t="s">
        <v>423</v>
      </c>
      <c r="BR22" s="478" t="s">
        <v>423</v>
      </c>
      <c r="BS22" s="478" t="s">
        <v>423</v>
      </c>
      <c r="BT22" s="478">
        <v>100</v>
      </c>
      <c r="BU22" s="478" t="s">
        <v>423</v>
      </c>
      <c r="BV22" s="169"/>
      <c r="BW22" s="169"/>
      <c r="BX22" s="169"/>
      <c r="BY22" s="169"/>
      <c r="BZ22" s="169"/>
      <c r="CA22" s="169"/>
      <c r="CB22" s="169"/>
      <c r="CC22" s="169"/>
      <c r="CD22" s="169"/>
      <c r="CE22" s="169"/>
      <c r="CF22" s="169"/>
      <c r="CG22" s="169"/>
    </row>
    <row r="23" spans="1:85" s="170" customFormat="1" x14ac:dyDescent="0.25">
      <c r="A23" s="171" t="s">
        <v>43</v>
      </c>
      <c r="B23" s="478">
        <v>4.8</v>
      </c>
      <c r="C23" s="478">
        <v>0</v>
      </c>
      <c r="D23" s="478">
        <v>4.3</v>
      </c>
      <c r="E23" s="478">
        <v>0.4</v>
      </c>
      <c r="F23" s="478">
        <v>1.9</v>
      </c>
      <c r="G23" s="478">
        <v>6</v>
      </c>
      <c r="H23" s="478">
        <v>4.5</v>
      </c>
      <c r="I23" s="478">
        <v>4</v>
      </c>
      <c r="J23" s="478" t="s">
        <v>423</v>
      </c>
      <c r="K23" s="478" t="s">
        <v>423</v>
      </c>
      <c r="L23" s="478">
        <v>6</v>
      </c>
      <c r="M23" s="478">
        <v>2.4</v>
      </c>
      <c r="N23" s="478">
        <v>0.1</v>
      </c>
      <c r="O23" s="478">
        <v>1.5</v>
      </c>
      <c r="P23" s="478">
        <v>2.7</v>
      </c>
      <c r="Q23" s="478">
        <v>1.3</v>
      </c>
      <c r="R23" s="478">
        <v>4.4000000000000004</v>
      </c>
      <c r="S23" s="478">
        <v>3.8</v>
      </c>
      <c r="T23" s="478">
        <v>1.2</v>
      </c>
      <c r="U23" s="478">
        <v>1.3</v>
      </c>
      <c r="V23" s="478">
        <v>5.7</v>
      </c>
      <c r="W23" s="478">
        <v>1.7</v>
      </c>
      <c r="X23" s="478">
        <v>5.6</v>
      </c>
      <c r="Y23" s="478">
        <v>5.8</v>
      </c>
      <c r="Z23" s="478">
        <v>2.2000000000000002</v>
      </c>
      <c r="AA23" s="478">
        <v>1</v>
      </c>
      <c r="AB23" s="478">
        <v>0</v>
      </c>
      <c r="AC23" s="478">
        <v>1.4</v>
      </c>
      <c r="AD23" s="478">
        <v>0.6</v>
      </c>
      <c r="AE23" s="478">
        <v>0</v>
      </c>
      <c r="AF23" s="478">
        <v>2.5</v>
      </c>
      <c r="AG23" s="478">
        <v>4.7</v>
      </c>
      <c r="AH23" s="478">
        <v>2.2999999999999998</v>
      </c>
      <c r="AI23" s="478">
        <v>7.5</v>
      </c>
      <c r="AJ23" s="478">
        <v>5.3</v>
      </c>
      <c r="AK23" s="478">
        <v>3.1</v>
      </c>
      <c r="AL23" s="478">
        <v>1.7</v>
      </c>
      <c r="AM23" s="478">
        <v>0.5</v>
      </c>
      <c r="AN23" s="478">
        <v>0.6</v>
      </c>
      <c r="AO23" s="478">
        <v>3.2</v>
      </c>
      <c r="AP23" s="478" t="s">
        <v>423</v>
      </c>
      <c r="AQ23" s="478">
        <v>2.6</v>
      </c>
      <c r="AR23" s="478">
        <v>1.5</v>
      </c>
      <c r="AS23" s="478">
        <v>1.1000000000000001</v>
      </c>
      <c r="AT23" s="478">
        <v>0.2</v>
      </c>
      <c r="AU23" s="478">
        <v>4.5</v>
      </c>
      <c r="AV23" s="478">
        <v>8</v>
      </c>
      <c r="AW23" s="478">
        <v>0</v>
      </c>
      <c r="AX23" s="478">
        <v>1.5</v>
      </c>
      <c r="AY23" s="478">
        <v>0</v>
      </c>
      <c r="AZ23" s="478">
        <v>0.2</v>
      </c>
      <c r="BA23" s="478">
        <v>1.9</v>
      </c>
      <c r="BB23" s="478">
        <v>0.1</v>
      </c>
      <c r="BC23" s="478">
        <v>1.9</v>
      </c>
      <c r="BD23" s="478">
        <v>2.4</v>
      </c>
      <c r="BE23" s="478">
        <v>1.8</v>
      </c>
      <c r="BF23" s="478">
        <v>6.1</v>
      </c>
      <c r="BG23" s="478">
        <v>1.4</v>
      </c>
      <c r="BH23" s="478">
        <v>0</v>
      </c>
      <c r="BI23" s="478">
        <v>2.8</v>
      </c>
      <c r="BJ23" s="478">
        <v>1.3</v>
      </c>
      <c r="BK23" s="478">
        <v>5.6</v>
      </c>
      <c r="BL23" s="478">
        <v>1.7</v>
      </c>
      <c r="BM23" s="478">
        <v>8.6999999999999993</v>
      </c>
      <c r="BN23" s="478" t="s">
        <v>423</v>
      </c>
      <c r="BO23" s="478">
        <v>4.5999999999999996</v>
      </c>
      <c r="BP23" s="478">
        <v>2.2999999999999998</v>
      </c>
      <c r="BQ23" s="478">
        <v>0</v>
      </c>
      <c r="BR23" s="478">
        <v>1.3</v>
      </c>
      <c r="BS23" s="478">
        <v>9.9</v>
      </c>
      <c r="BT23" s="478">
        <v>1.8</v>
      </c>
      <c r="BU23" s="478">
        <v>4.3</v>
      </c>
      <c r="BV23" s="169"/>
      <c r="BW23" s="169"/>
      <c r="BX23" s="169"/>
      <c r="BY23" s="169"/>
      <c r="BZ23" s="169"/>
      <c r="CA23" s="169"/>
      <c r="CB23" s="169"/>
      <c r="CC23" s="169"/>
      <c r="CD23" s="169"/>
      <c r="CE23" s="169"/>
      <c r="CF23" s="169"/>
      <c r="CG23" s="169"/>
    </row>
    <row r="24" spans="1:85" s="170" customFormat="1" x14ac:dyDescent="0.25">
      <c r="A24" s="593" t="s">
        <v>44</v>
      </c>
      <c r="B24" s="478">
        <v>97.2</v>
      </c>
      <c r="C24" s="478">
        <v>100</v>
      </c>
      <c r="D24" s="478">
        <v>98.2</v>
      </c>
      <c r="E24" s="478">
        <v>100</v>
      </c>
      <c r="F24" s="478">
        <v>100</v>
      </c>
      <c r="G24" s="478">
        <v>100</v>
      </c>
      <c r="H24" s="478">
        <v>100</v>
      </c>
      <c r="I24" s="478">
        <v>97.7</v>
      </c>
      <c r="J24" s="478">
        <v>94.6</v>
      </c>
      <c r="K24" s="478">
        <v>100</v>
      </c>
      <c r="L24" s="478">
        <v>100</v>
      </c>
      <c r="M24" s="478">
        <v>100</v>
      </c>
      <c r="N24" s="478">
        <v>100</v>
      </c>
      <c r="O24" s="478">
        <v>97.6</v>
      </c>
      <c r="P24" s="478">
        <v>100</v>
      </c>
      <c r="Q24" s="478">
        <v>100</v>
      </c>
      <c r="R24" s="478">
        <v>94.5</v>
      </c>
      <c r="S24" s="478">
        <v>99</v>
      </c>
      <c r="T24" s="478">
        <v>95.5</v>
      </c>
      <c r="U24" s="478">
        <v>97.5</v>
      </c>
      <c r="V24" s="478">
        <v>100</v>
      </c>
      <c r="W24" s="478">
        <v>99</v>
      </c>
      <c r="X24" s="478">
        <v>100</v>
      </c>
      <c r="Y24" s="478">
        <v>85.4</v>
      </c>
      <c r="Z24" s="478">
        <v>98.7</v>
      </c>
      <c r="AA24" s="478">
        <v>100</v>
      </c>
      <c r="AB24" s="478">
        <v>100</v>
      </c>
      <c r="AC24" s="478">
        <v>96.5</v>
      </c>
      <c r="AD24" s="478">
        <v>100</v>
      </c>
      <c r="AE24" s="478">
        <v>100</v>
      </c>
      <c r="AF24" s="478">
        <v>97.7</v>
      </c>
      <c r="AG24" s="478">
        <v>99.3</v>
      </c>
      <c r="AH24" s="478">
        <v>100</v>
      </c>
      <c r="AI24" s="478">
        <v>97.9</v>
      </c>
      <c r="AJ24" s="478">
        <v>100</v>
      </c>
      <c r="AK24" s="478">
        <v>90.9</v>
      </c>
      <c r="AL24" s="478">
        <v>88.4</v>
      </c>
      <c r="AM24" s="478">
        <v>100</v>
      </c>
      <c r="AN24" s="478">
        <v>100</v>
      </c>
      <c r="AO24" s="478">
        <v>95.3</v>
      </c>
      <c r="AP24" s="478">
        <v>92.2</v>
      </c>
      <c r="AQ24" s="478">
        <v>96.9</v>
      </c>
      <c r="AR24" s="478">
        <v>100</v>
      </c>
      <c r="AS24" s="478">
        <v>100</v>
      </c>
      <c r="AT24" s="478">
        <v>99.4</v>
      </c>
      <c r="AU24" s="478">
        <v>95.8</v>
      </c>
      <c r="AV24" s="478">
        <v>100</v>
      </c>
      <c r="AW24" s="478">
        <v>100</v>
      </c>
      <c r="AX24" s="478">
        <v>100</v>
      </c>
      <c r="AY24" s="478">
        <v>99.8</v>
      </c>
      <c r="AZ24" s="478">
        <v>97</v>
      </c>
      <c r="BA24" s="478">
        <v>100</v>
      </c>
      <c r="BB24" s="478">
        <v>100</v>
      </c>
      <c r="BC24" s="478">
        <v>94.5</v>
      </c>
      <c r="BD24" s="478">
        <v>100</v>
      </c>
      <c r="BE24" s="478">
        <v>86.7</v>
      </c>
      <c r="BF24" s="478">
        <v>96.1</v>
      </c>
      <c r="BG24" s="478">
        <v>94.3</v>
      </c>
      <c r="BH24" s="478">
        <v>98.2</v>
      </c>
      <c r="BI24" s="478">
        <v>95.9</v>
      </c>
      <c r="BJ24" s="478">
        <v>98.8</v>
      </c>
      <c r="BK24" s="478">
        <v>100</v>
      </c>
      <c r="BL24" s="478">
        <v>96.2</v>
      </c>
      <c r="BM24" s="478">
        <v>93.7</v>
      </c>
      <c r="BN24" s="478">
        <v>100</v>
      </c>
      <c r="BO24" s="478">
        <v>100</v>
      </c>
      <c r="BP24" s="478">
        <v>95.5</v>
      </c>
      <c r="BQ24" s="478">
        <v>99.8</v>
      </c>
      <c r="BR24" s="478">
        <v>96.2</v>
      </c>
      <c r="BS24" s="478">
        <v>98.3</v>
      </c>
      <c r="BT24" s="478">
        <v>98.4</v>
      </c>
      <c r="BU24" s="478">
        <v>90.7</v>
      </c>
      <c r="BV24" s="169"/>
      <c r="BW24" s="169"/>
      <c r="BX24" s="169"/>
      <c r="BY24" s="169"/>
      <c r="BZ24" s="169"/>
      <c r="CA24" s="169"/>
      <c r="CB24" s="169"/>
      <c r="CC24" s="169"/>
      <c r="CD24" s="169"/>
      <c r="CE24" s="169"/>
      <c r="CF24" s="169"/>
      <c r="CG24" s="169"/>
    </row>
    <row r="25" spans="1:85" s="170" customFormat="1" x14ac:dyDescent="0.25">
      <c r="A25" s="428" t="s">
        <v>261</v>
      </c>
      <c r="B25" s="478" t="s">
        <v>423</v>
      </c>
      <c r="C25" s="478" t="s">
        <v>423</v>
      </c>
      <c r="D25" s="478">
        <v>86.1</v>
      </c>
      <c r="E25" s="478">
        <v>100</v>
      </c>
      <c r="F25" s="478" t="s">
        <v>423</v>
      </c>
      <c r="G25" s="478">
        <v>100</v>
      </c>
      <c r="H25" s="478" t="s">
        <v>423</v>
      </c>
      <c r="I25" s="478" t="s">
        <v>423</v>
      </c>
      <c r="J25" s="478">
        <v>100</v>
      </c>
      <c r="K25" s="478" t="s">
        <v>423</v>
      </c>
      <c r="L25" s="478" t="s">
        <v>423</v>
      </c>
      <c r="M25" s="478" t="s">
        <v>423</v>
      </c>
      <c r="N25" s="478">
        <v>100</v>
      </c>
      <c r="O25" s="478">
        <v>100</v>
      </c>
      <c r="P25" s="478">
        <v>100</v>
      </c>
      <c r="Q25" s="478" t="s">
        <v>423</v>
      </c>
      <c r="R25" s="478" t="s">
        <v>423</v>
      </c>
      <c r="S25" s="478" t="s">
        <v>423</v>
      </c>
      <c r="T25" s="478">
        <v>100</v>
      </c>
      <c r="U25" s="478">
        <v>100</v>
      </c>
      <c r="V25" s="478" t="s">
        <v>423</v>
      </c>
      <c r="W25" s="478" t="s">
        <v>423</v>
      </c>
      <c r="X25" s="478" t="s">
        <v>423</v>
      </c>
      <c r="Y25" s="478">
        <v>100</v>
      </c>
      <c r="Z25" s="478">
        <v>100</v>
      </c>
      <c r="AA25" s="478">
        <v>100</v>
      </c>
      <c r="AB25" s="478" t="s">
        <v>423</v>
      </c>
      <c r="AC25" s="478">
        <v>100</v>
      </c>
      <c r="AD25" s="478" t="s">
        <v>423</v>
      </c>
      <c r="AE25" s="478" t="s">
        <v>423</v>
      </c>
      <c r="AF25" s="478" t="s">
        <v>423</v>
      </c>
      <c r="AG25" s="478">
        <v>95.1</v>
      </c>
      <c r="AH25" s="478">
        <v>100</v>
      </c>
      <c r="AI25" s="478">
        <v>100</v>
      </c>
      <c r="AJ25" s="478" t="s">
        <v>423</v>
      </c>
      <c r="AK25" s="478" t="s">
        <v>423</v>
      </c>
      <c r="AL25" s="478">
        <v>100</v>
      </c>
      <c r="AM25" s="478" t="s">
        <v>423</v>
      </c>
      <c r="AN25" s="478">
        <v>100</v>
      </c>
      <c r="AO25" s="478">
        <v>100</v>
      </c>
      <c r="AP25" s="478" t="s">
        <v>423</v>
      </c>
      <c r="AQ25" s="478">
        <v>100</v>
      </c>
      <c r="AR25" s="478">
        <v>100</v>
      </c>
      <c r="AS25" s="478">
        <v>100</v>
      </c>
      <c r="AT25" s="478">
        <v>100</v>
      </c>
      <c r="AU25" s="478">
        <v>61.1</v>
      </c>
      <c r="AV25" s="478" t="s">
        <v>423</v>
      </c>
      <c r="AW25" s="478" t="s">
        <v>423</v>
      </c>
      <c r="AX25" s="478" t="s">
        <v>423</v>
      </c>
      <c r="AY25" s="478" t="s">
        <v>423</v>
      </c>
      <c r="AZ25" s="478" t="s">
        <v>423</v>
      </c>
      <c r="BA25" s="478">
        <v>100</v>
      </c>
      <c r="BB25" s="478" t="s">
        <v>423</v>
      </c>
      <c r="BC25" s="478">
        <v>93.3</v>
      </c>
      <c r="BD25" s="478">
        <v>100</v>
      </c>
      <c r="BE25" s="478">
        <v>96</v>
      </c>
      <c r="BF25" s="478" t="s">
        <v>423</v>
      </c>
      <c r="BG25" s="478">
        <v>100</v>
      </c>
      <c r="BH25" s="478">
        <v>100</v>
      </c>
      <c r="BI25" s="478" t="s">
        <v>423</v>
      </c>
      <c r="BJ25" s="478" t="s">
        <v>423</v>
      </c>
      <c r="BK25" s="478">
        <v>100</v>
      </c>
      <c r="BL25" s="478">
        <v>94.6</v>
      </c>
      <c r="BM25" s="478" t="s">
        <v>423</v>
      </c>
      <c r="BN25" s="478" t="s">
        <v>423</v>
      </c>
      <c r="BO25" s="478">
        <v>100</v>
      </c>
      <c r="BP25" s="478">
        <v>100</v>
      </c>
      <c r="BQ25" s="478">
        <v>100</v>
      </c>
      <c r="BR25" s="478">
        <v>100</v>
      </c>
      <c r="BS25" s="478">
        <v>100</v>
      </c>
      <c r="BT25" s="478" t="s">
        <v>423</v>
      </c>
      <c r="BU25" s="478">
        <v>0</v>
      </c>
      <c r="BV25" s="169"/>
      <c r="BW25" s="169"/>
      <c r="BX25" s="169"/>
      <c r="BY25" s="169"/>
      <c r="BZ25" s="169"/>
      <c r="CA25" s="169"/>
      <c r="CB25" s="169"/>
      <c r="CC25" s="169"/>
      <c r="CD25" s="169"/>
      <c r="CE25" s="169"/>
      <c r="CF25" s="169"/>
      <c r="CG25" s="169"/>
    </row>
    <row r="26" spans="1:85" s="170" customFormat="1" x14ac:dyDescent="0.25">
      <c r="A26" s="428" t="s">
        <v>292</v>
      </c>
      <c r="B26" s="478">
        <v>100</v>
      </c>
      <c r="C26" s="478">
        <v>100</v>
      </c>
      <c r="D26" s="478">
        <v>100</v>
      </c>
      <c r="E26" s="478">
        <v>100</v>
      </c>
      <c r="F26" s="478">
        <v>100</v>
      </c>
      <c r="G26" s="478">
        <v>100</v>
      </c>
      <c r="H26" s="478">
        <v>100</v>
      </c>
      <c r="I26" s="478">
        <v>100</v>
      </c>
      <c r="J26" s="478">
        <v>100</v>
      </c>
      <c r="K26" s="478">
        <v>100</v>
      </c>
      <c r="L26" s="478">
        <v>98.5</v>
      </c>
      <c r="M26" s="478">
        <v>100</v>
      </c>
      <c r="N26" s="478">
        <v>100</v>
      </c>
      <c r="O26" s="478">
        <v>99.2</v>
      </c>
      <c r="P26" s="478">
        <v>100</v>
      </c>
      <c r="Q26" s="478">
        <v>100</v>
      </c>
      <c r="R26" s="478">
        <v>100</v>
      </c>
      <c r="S26" s="478">
        <v>100</v>
      </c>
      <c r="T26" s="478">
        <v>99.1</v>
      </c>
      <c r="U26" s="478">
        <v>99.5</v>
      </c>
      <c r="V26" s="478">
        <v>100</v>
      </c>
      <c r="W26" s="478">
        <v>100</v>
      </c>
      <c r="X26" s="478">
        <v>100</v>
      </c>
      <c r="Y26" s="478">
        <v>100</v>
      </c>
      <c r="Z26" s="478">
        <v>100</v>
      </c>
      <c r="AA26" s="478">
        <v>100</v>
      </c>
      <c r="AB26" s="478">
        <v>100</v>
      </c>
      <c r="AC26" s="478">
        <v>100</v>
      </c>
      <c r="AD26" s="478">
        <v>100</v>
      </c>
      <c r="AE26" s="478">
        <v>100</v>
      </c>
      <c r="AF26" s="478">
        <v>100</v>
      </c>
      <c r="AG26" s="478">
        <v>95.7</v>
      </c>
      <c r="AH26" s="478">
        <v>100</v>
      </c>
      <c r="AI26" s="478">
        <v>98.9</v>
      </c>
      <c r="AJ26" s="478">
        <v>100</v>
      </c>
      <c r="AK26" s="478">
        <v>100</v>
      </c>
      <c r="AL26" s="478">
        <v>100</v>
      </c>
      <c r="AM26" s="478">
        <v>92.5</v>
      </c>
      <c r="AN26" s="478">
        <v>100</v>
      </c>
      <c r="AO26" s="478">
        <v>99.1</v>
      </c>
      <c r="AP26" s="478">
        <v>100</v>
      </c>
      <c r="AQ26" s="478">
        <v>95.1</v>
      </c>
      <c r="AR26" s="478">
        <v>100</v>
      </c>
      <c r="AS26" s="478">
        <v>100</v>
      </c>
      <c r="AT26" s="478">
        <v>100</v>
      </c>
      <c r="AU26" s="478">
        <v>100</v>
      </c>
      <c r="AV26" s="478">
        <v>100</v>
      </c>
      <c r="AW26" s="478">
        <v>95.8</v>
      </c>
      <c r="AX26" s="478">
        <v>98.9</v>
      </c>
      <c r="AY26" s="478">
        <v>98.7</v>
      </c>
      <c r="AZ26" s="478">
        <v>100</v>
      </c>
      <c r="BA26" s="478">
        <v>100</v>
      </c>
      <c r="BB26" s="478">
        <v>100</v>
      </c>
      <c r="BC26" s="478">
        <v>100</v>
      </c>
      <c r="BD26" s="478">
        <v>100</v>
      </c>
      <c r="BE26" s="478">
        <v>100</v>
      </c>
      <c r="BF26" s="478">
        <v>100</v>
      </c>
      <c r="BG26" s="478">
        <v>100</v>
      </c>
      <c r="BH26" s="478">
        <v>100</v>
      </c>
      <c r="BI26" s="478">
        <v>100</v>
      </c>
      <c r="BJ26" s="478">
        <v>100</v>
      </c>
      <c r="BK26" s="478">
        <v>98</v>
      </c>
      <c r="BL26" s="478">
        <v>100</v>
      </c>
      <c r="BM26" s="478">
        <v>100</v>
      </c>
      <c r="BN26" s="478">
        <v>100</v>
      </c>
      <c r="BO26" s="478">
        <v>100</v>
      </c>
      <c r="BP26" s="478">
        <v>100</v>
      </c>
      <c r="BQ26" s="478">
        <v>100</v>
      </c>
      <c r="BR26" s="478">
        <v>100</v>
      </c>
      <c r="BS26" s="478">
        <v>100</v>
      </c>
      <c r="BT26" s="478">
        <v>100</v>
      </c>
      <c r="BU26" s="478">
        <v>100</v>
      </c>
      <c r="BV26" s="169"/>
      <c r="BW26" s="169"/>
      <c r="BX26" s="169"/>
      <c r="BY26" s="169"/>
      <c r="BZ26" s="169"/>
      <c r="CA26" s="169"/>
      <c r="CB26" s="169"/>
      <c r="CC26" s="169"/>
      <c r="CD26" s="169"/>
      <c r="CE26" s="169"/>
      <c r="CF26" s="169"/>
      <c r="CG26" s="169"/>
    </row>
    <row r="27" spans="1:85" s="598" customFormat="1" ht="23.4" x14ac:dyDescent="0.25">
      <c r="A27" s="595" t="s">
        <v>337</v>
      </c>
      <c r="B27" s="596">
        <v>100</v>
      </c>
      <c r="C27" s="596" t="s">
        <v>423</v>
      </c>
      <c r="D27" s="596">
        <v>87.5</v>
      </c>
      <c r="E27" s="596">
        <v>100</v>
      </c>
      <c r="F27" s="596">
        <v>100</v>
      </c>
      <c r="G27" s="596">
        <v>100</v>
      </c>
      <c r="H27" s="596">
        <v>100</v>
      </c>
      <c r="I27" s="596">
        <v>95.65</v>
      </c>
      <c r="J27" s="596">
        <v>100</v>
      </c>
      <c r="K27" s="596" t="s">
        <v>423</v>
      </c>
      <c r="L27" s="596">
        <v>100</v>
      </c>
      <c r="M27" s="596">
        <v>100</v>
      </c>
      <c r="N27" s="596">
        <v>100</v>
      </c>
      <c r="O27" s="596">
        <v>100</v>
      </c>
      <c r="P27" s="596">
        <v>100</v>
      </c>
      <c r="Q27" s="596">
        <v>100</v>
      </c>
      <c r="R27" s="596">
        <v>92.86</v>
      </c>
      <c r="S27" s="596">
        <v>100</v>
      </c>
      <c r="T27" s="596">
        <v>100</v>
      </c>
      <c r="U27" s="596">
        <v>100</v>
      </c>
      <c r="V27" s="596">
        <v>100</v>
      </c>
      <c r="W27" s="596">
        <v>100</v>
      </c>
      <c r="X27" s="596">
        <v>100</v>
      </c>
      <c r="Y27" s="596">
        <v>100</v>
      </c>
      <c r="Z27" s="596">
        <v>100</v>
      </c>
      <c r="AA27" s="596">
        <v>100</v>
      </c>
      <c r="AB27" s="596" t="s">
        <v>423</v>
      </c>
      <c r="AC27" s="596">
        <v>100</v>
      </c>
      <c r="AD27" s="596" t="s">
        <v>423</v>
      </c>
      <c r="AE27" s="596">
        <v>100</v>
      </c>
      <c r="AF27" s="596">
        <v>95.56</v>
      </c>
      <c r="AG27" s="596">
        <v>100</v>
      </c>
      <c r="AH27" s="596">
        <v>100</v>
      </c>
      <c r="AI27" s="596">
        <v>100</v>
      </c>
      <c r="AJ27" s="596">
        <v>100</v>
      </c>
      <c r="AK27" s="596">
        <v>100</v>
      </c>
      <c r="AL27" s="596">
        <v>100</v>
      </c>
      <c r="AM27" s="596" t="s">
        <v>423</v>
      </c>
      <c r="AN27" s="596">
        <v>100</v>
      </c>
      <c r="AO27" s="596">
        <v>100</v>
      </c>
      <c r="AP27" s="596">
        <v>100</v>
      </c>
      <c r="AQ27" s="596">
        <v>100</v>
      </c>
      <c r="AR27" s="596">
        <v>100</v>
      </c>
      <c r="AS27" s="596">
        <v>100</v>
      </c>
      <c r="AT27" s="596">
        <v>100</v>
      </c>
      <c r="AU27" s="596">
        <v>100</v>
      </c>
      <c r="AV27" s="596">
        <v>100</v>
      </c>
      <c r="AW27" s="596" t="s">
        <v>423</v>
      </c>
      <c r="AX27" s="596">
        <v>100</v>
      </c>
      <c r="AY27" s="596">
        <v>100</v>
      </c>
      <c r="AZ27" s="596">
        <v>100</v>
      </c>
      <c r="BA27" s="596">
        <v>100</v>
      </c>
      <c r="BB27" s="596">
        <v>100</v>
      </c>
      <c r="BC27" s="596">
        <v>100</v>
      </c>
      <c r="BD27" s="596">
        <v>93.57</v>
      </c>
      <c r="BE27" s="596">
        <v>100</v>
      </c>
      <c r="BF27" s="596" t="s">
        <v>423</v>
      </c>
      <c r="BG27" s="596">
        <v>100</v>
      </c>
      <c r="BH27" s="596">
        <v>100</v>
      </c>
      <c r="BI27" s="596">
        <v>100</v>
      </c>
      <c r="BJ27" s="596">
        <v>100</v>
      </c>
      <c r="BK27" s="596" t="s">
        <v>423</v>
      </c>
      <c r="BL27" s="596">
        <v>100</v>
      </c>
      <c r="BM27" s="596">
        <v>93.33</v>
      </c>
      <c r="BN27" s="596">
        <v>100</v>
      </c>
      <c r="BO27" s="596">
        <v>100</v>
      </c>
      <c r="BP27" s="596">
        <v>100</v>
      </c>
      <c r="BQ27" s="596" t="s">
        <v>423</v>
      </c>
      <c r="BR27" s="596" t="s">
        <v>423</v>
      </c>
      <c r="BS27" s="596">
        <v>100</v>
      </c>
      <c r="BT27" s="596">
        <v>92.86</v>
      </c>
      <c r="BU27" s="596">
        <v>100</v>
      </c>
      <c r="BV27" s="597"/>
      <c r="BW27" s="597"/>
      <c r="BX27" s="597"/>
      <c r="BY27" s="597"/>
      <c r="BZ27" s="597"/>
      <c r="CA27" s="597"/>
      <c r="CB27" s="597"/>
      <c r="CC27" s="597"/>
      <c r="CD27" s="597"/>
      <c r="CE27" s="597"/>
      <c r="CF27" s="597"/>
      <c r="CG27" s="597"/>
    </row>
    <row r="28" spans="1:85" s="468" customFormat="1" x14ac:dyDescent="0.25">
      <c r="A28" s="499" t="s">
        <v>411</v>
      </c>
      <c r="B28" s="478" t="s">
        <v>424</v>
      </c>
      <c r="C28" s="478" t="s">
        <v>425</v>
      </c>
      <c r="D28" s="478" t="s">
        <v>426</v>
      </c>
      <c r="E28" s="478" t="s">
        <v>427</v>
      </c>
      <c r="F28" s="478" t="s">
        <v>425</v>
      </c>
      <c r="G28" s="478" t="s">
        <v>428</v>
      </c>
      <c r="H28" s="478" t="s">
        <v>425</v>
      </c>
      <c r="I28" s="478" t="s">
        <v>426</v>
      </c>
      <c r="J28" s="478" t="s">
        <v>427</v>
      </c>
      <c r="K28" s="478" t="s">
        <v>425</v>
      </c>
      <c r="L28" s="478" t="s">
        <v>429</v>
      </c>
      <c r="M28" s="478" t="s">
        <v>430</v>
      </c>
      <c r="N28" s="478" t="s">
        <v>431</v>
      </c>
      <c r="O28" s="478" t="s">
        <v>432</v>
      </c>
      <c r="P28" s="478" t="s">
        <v>433</v>
      </c>
      <c r="Q28" s="478" t="s">
        <v>434</v>
      </c>
      <c r="R28" s="478" t="s">
        <v>435</v>
      </c>
      <c r="S28" s="478" t="s">
        <v>436</v>
      </c>
      <c r="T28" s="478" t="s">
        <v>437</v>
      </c>
      <c r="U28" s="478" t="s">
        <v>438</v>
      </c>
      <c r="V28" s="478" t="s">
        <v>439</v>
      </c>
      <c r="W28" s="478" t="s">
        <v>434</v>
      </c>
      <c r="X28" s="478" t="s">
        <v>430</v>
      </c>
      <c r="Y28" s="478" t="s">
        <v>438</v>
      </c>
      <c r="Z28" s="478" t="s">
        <v>428</v>
      </c>
      <c r="AA28" s="478" t="s">
        <v>440</v>
      </c>
      <c r="AB28" s="478" t="s">
        <v>430</v>
      </c>
      <c r="AC28" s="478" t="s">
        <v>441</v>
      </c>
      <c r="AD28" s="478" t="s">
        <v>434</v>
      </c>
      <c r="AE28" s="478" t="s">
        <v>427</v>
      </c>
      <c r="AF28" s="478" t="s">
        <v>442</v>
      </c>
      <c r="AG28" s="478" t="s">
        <v>443</v>
      </c>
      <c r="AH28" s="478" t="s">
        <v>442</v>
      </c>
      <c r="AI28" s="478" t="s">
        <v>440</v>
      </c>
      <c r="AJ28" s="478" t="s">
        <v>425</v>
      </c>
      <c r="AK28" s="478" t="s">
        <v>444</v>
      </c>
      <c r="AL28" s="478" t="s">
        <v>425</v>
      </c>
      <c r="AM28" s="478" t="s">
        <v>430</v>
      </c>
      <c r="AN28" s="478" t="s">
        <v>427</v>
      </c>
      <c r="AO28" s="478" t="s">
        <v>445</v>
      </c>
      <c r="AP28" s="478" t="s">
        <v>429</v>
      </c>
      <c r="AQ28" s="478" t="s">
        <v>428</v>
      </c>
      <c r="AR28" s="478" t="s">
        <v>430</v>
      </c>
      <c r="AS28" s="478" t="s">
        <v>446</v>
      </c>
      <c r="AT28" s="478" t="s">
        <v>447</v>
      </c>
      <c r="AU28" s="478" t="s">
        <v>430</v>
      </c>
      <c r="AV28" s="478" t="s">
        <v>426</v>
      </c>
      <c r="AW28" s="478" t="s">
        <v>425</v>
      </c>
      <c r="AX28" s="478" t="s">
        <v>426</v>
      </c>
      <c r="AY28" s="478" t="s">
        <v>427</v>
      </c>
      <c r="AZ28" s="478" t="s">
        <v>430</v>
      </c>
      <c r="BA28" s="478" t="s">
        <v>424</v>
      </c>
      <c r="BB28" s="478" t="s">
        <v>440</v>
      </c>
      <c r="BC28" s="478" t="s">
        <v>444</v>
      </c>
      <c r="BD28" s="478" t="s">
        <v>448</v>
      </c>
      <c r="BE28" s="478" t="s">
        <v>436</v>
      </c>
      <c r="BF28" s="478" t="s">
        <v>449</v>
      </c>
      <c r="BG28" s="478" t="s">
        <v>446</v>
      </c>
      <c r="BH28" s="478" t="s">
        <v>450</v>
      </c>
      <c r="BI28" s="478" t="s">
        <v>451</v>
      </c>
      <c r="BJ28" s="478" t="s">
        <v>431</v>
      </c>
      <c r="BK28" s="478" t="s">
        <v>452</v>
      </c>
      <c r="BL28" s="478" t="s">
        <v>453</v>
      </c>
      <c r="BM28" s="478" t="s">
        <v>454</v>
      </c>
      <c r="BN28" s="478" t="s">
        <v>426</v>
      </c>
      <c r="BO28" s="478" t="s">
        <v>428</v>
      </c>
      <c r="BP28" s="478" t="s">
        <v>427</v>
      </c>
      <c r="BQ28" s="478" t="s">
        <v>433</v>
      </c>
      <c r="BR28" s="478" t="s">
        <v>424</v>
      </c>
      <c r="BS28" s="478" t="s">
        <v>455</v>
      </c>
      <c r="BT28" s="478" t="s">
        <v>438</v>
      </c>
      <c r="BU28" s="478" t="s">
        <v>429</v>
      </c>
      <c r="BV28" s="178"/>
      <c r="BW28" s="178"/>
      <c r="BX28" s="178"/>
      <c r="BY28" s="178"/>
      <c r="BZ28" s="178"/>
      <c r="CA28" s="178"/>
      <c r="CB28" s="178"/>
      <c r="CC28" s="178"/>
      <c r="CD28" s="178"/>
      <c r="CE28" s="178"/>
      <c r="CF28" s="178"/>
      <c r="CG28" s="178"/>
    </row>
    <row r="29" spans="1:85" s="170" customFormat="1" ht="18" customHeight="1" x14ac:dyDescent="0.25">
      <c r="A29" s="187" t="s">
        <v>338</v>
      </c>
      <c r="B29" s="172"/>
      <c r="C29" s="172"/>
      <c r="D29" s="172"/>
      <c r="E29" s="172"/>
      <c r="F29" s="172"/>
      <c r="G29" s="172"/>
      <c r="H29" s="172"/>
      <c r="I29" s="418"/>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69"/>
      <c r="BW29" s="169"/>
      <c r="BX29" s="169"/>
      <c r="BY29" s="169"/>
      <c r="BZ29" s="169"/>
      <c r="CA29" s="169"/>
      <c r="CB29" s="169"/>
      <c r="CC29" s="169"/>
      <c r="CD29" s="169"/>
      <c r="CE29" s="169"/>
      <c r="CF29" s="169"/>
      <c r="CG29" s="169"/>
    </row>
    <row r="30" spans="1:85" s="170" customFormat="1" x14ac:dyDescent="0.25">
      <c r="A30" s="171" t="s">
        <v>27</v>
      </c>
      <c r="B30" s="172">
        <v>12.30807285193915</v>
      </c>
      <c r="C30" s="172">
        <v>0.36933174224343673</v>
      </c>
      <c r="D30" s="172">
        <v>2.1924779516358455</v>
      </c>
      <c r="E30" s="172">
        <v>3.2772984169501944</v>
      </c>
      <c r="F30" s="172">
        <v>0.41868678482661403</v>
      </c>
      <c r="G30" s="172">
        <v>0.93936255885311282</v>
      </c>
      <c r="H30" s="172">
        <v>0.6916917509091226</v>
      </c>
      <c r="I30" s="172">
        <v>1.9524291737468755</v>
      </c>
      <c r="J30" s="172">
        <v>2.1792911710071475E-2</v>
      </c>
      <c r="K30" s="172">
        <v>5.0926587301587301</v>
      </c>
      <c r="L30" s="172">
        <v>2.6526435628803385E-2</v>
      </c>
      <c r="M30" s="172">
        <v>1.2582309273161934E-2</v>
      </c>
      <c r="N30" s="172">
        <v>3.9699060762338294</v>
      </c>
      <c r="O30" s="172">
        <v>0.67264497838956461</v>
      </c>
      <c r="P30" s="172">
        <v>1.5550340604480732</v>
      </c>
      <c r="Q30" s="172">
        <v>0.81272543013499976</v>
      </c>
      <c r="R30" s="172">
        <v>2.2141879151156436</v>
      </c>
      <c r="S30" s="172">
        <v>1.2697961232343029</v>
      </c>
      <c r="T30" s="172">
        <v>3.8175752199134729</v>
      </c>
      <c r="U30" s="172">
        <v>2.6121370034689084</v>
      </c>
      <c r="V30" s="172">
        <v>1.1797653958944283</v>
      </c>
      <c r="W30" s="172">
        <v>2.2374496305716418</v>
      </c>
      <c r="X30" s="172">
        <v>0.73274274412400542</v>
      </c>
      <c r="Y30" s="172">
        <v>0.75175311446903281</v>
      </c>
      <c r="Z30" s="172">
        <v>5.3815986987791256</v>
      </c>
      <c r="AA30" s="172">
        <v>1.2458391612389335</v>
      </c>
      <c r="AB30" s="172">
        <v>1.3599207778177891</v>
      </c>
      <c r="AC30" s="172">
        <v>2.1786141711725797</v>
      </c>
      <c r="AD30" s="172">
        <v>7.0754195502686452E-3</v>
      </c>
      <c r="AE30" s="172">
        <v>11.330371353959194</v>
      </c>
      <c r="AF30" s="172">
        <v>0.56562752131114946</v>
      </c>
      <c r="AG30" s="172">
        <v>9.9190184896175388</v>
      </c>
      <c r="AH30" s="172">
        <v>1.6626254503598936</v>
      </c>
      <c r="AI30" s="172">
        <v>4.7925877424359973</v>
      </c>
      <c r="AJ30" s="172">
        <v>0.52768857758620691</v>
      </c>
      <c r="AK30" s="172">
        <v>0.96810691198530541</v>
      </c>
      <c r="AL30" s="172">
        <v>0.71899671642311103</v>
      </c>
      <c r="AM30" s="172">
        <v>1.0594853963838664</v>
      </c>
      <c r="AN30" s="172">
        <v>4.7415951166317809</v>
      </c>
      <c r="AO30" s="172">
        <v>1.1077964093248727</v>
      </c>
      <c r="AP30" s="172">
        <v>4.0740147086554782E-2</v>
      </c>
      <c r="AQ30" s="172">
        <v>1.2297674418604652</v>
      </c>
      <c r="AR30" s="172">
        <v>0.6765005933188698</v>
      </c>
      <c r="AS30" s="172">
        <v>3.9166285867627595</v>
      </c>
      <c r="AT30" s="172">
        <v>0.93765045318101015</v>
      </c>
      <c r="AU30" s="172">
        <v>5.130667209734491</v>
      </c>
      <c r="AV30" s="172">
        <v>1.9484789831596161</v>
      </c>
      <c r="AW30" s="172">
        <v>5.4448694221673861</v>
      </c>
      <c r="AX30" s="172">
        <v>0.47418770683027778</v>
      </c>
      <c r="AY30" s="172">
        <v>0.62262779962386749</v>
      </c>
      <c r="AZ30" s="172">
        <v>2.1865214142644556</v>
      </c>
      <c r="BA30" s="172">
        <v>1.4296724470134874</v>
      </c>
      <c r="BB30" s="172">
        <v>1.7377250780501379</v>
      </c>
      <c r="BC30" s="172">
        <v>1.5240418697769578</v>
      </c>
      <c r="BD30" s="172">
        <v>1.4641390050088359</v>
      </c>
      <c r="BE30" s="172">
        <v>1.1922474071847289</v>
      </c>
      <c r="BF30" s="172">
        <v>2.6690196078431372</v>
      </c>
      <c r="BG30" s="172">
        <v>0.82864929313575197</v>
      </c>
      <c r="BH30" s="172">
        <v>6.1770068353519596</v>
      </c>
      <c r="BI30" s="172">
        <v>1.3456036484245439</v>
      </c>
      <c r="BJ30" s="172">
        <v>2.1549917158194711</v>
      </c>
      <c r="BK30" s="172">
        <v>0.808299071738107</v>
      </c>
      <c r="BL30" s="172">
        <v>1.4352133225350088</v>
      </c>
      <c r="BM30" s="172">
        <v>2.5254931567491279</v>
      </c>
      <c r="BN30" s="172">
        <v>1.6690444407306948</v>
      </c>
      <c r="BO30" s="172">
        <v>0.96603331804888648</v>
      </c>
      <c r="BP30" s="172">
        <v>1.5297025321642217</v>
      </c>
      <c r="BQ30" s="172">
        <v>2.3415846338535413</v>
      </c>
      <c r="BR30" s="172">
        <v>1.8332412045456035</v>
      </c>
      <c r="BS30" s="172">
        <v>7.4238050069300083</v>
      </c>
      <c r="BT30" s="172">
        <v>2.000577084111018</v>
      </c>
      <c r="BU30" s="172">
        <v>0.79801949657772853</v>
      </c>
      <c r="BV30" s="169"/>
      <c r="BW30" s="169"/>
      <c r="BX30" s="169"/>
      <c r="BY30" s="169"/>
      <c r="BZ30" s="169"/>
      <c r="CA30" s="169"/>
      <c r="CB30" s="169"/>
      <c r="CC30" s="169"/>
      <c r="CD30" s="169"/>
      <c r="CE30" s="169"/>
      <c r="CF30" s="169"/>
      <c r="CG30" s="169"/>
    </row>
    <row r="31" spans="1:85" s="170" customFormat="1" x14ac:dyDescent="0.25">
      <c r="A31" s="171" t="s">
        <v>28</v>
      </c>
      <c r="B31" s="172">
        <v>6.474651810584958</v>
      </c>
      <c r="C31" s="172">
        <v>9.3675417661097854E-2</v>
      </c>
      <c r="D31" s="172">
        <v>1.3236373729313395</v>
      </c>
      <c r="E31" s="172">
        <v>1.0893844989227275</v>
      </c>
      <c r="F31" s="172">
        <v>0.65551570659825087</v>
      </c>
      <c r="G31" s="172">
        <v>0.94283876860559412</v>
      </c>
      <c r="H31" s="172">
        <v>1.4525397696625926</v>
      </c>
      <c r="I31" s="172">
        <v>2.0673552592661326</v>
      </c>
      <c r="J31" s="172">
        <v>0.76025046439247623</v>
      </c>
      <c r="K31" s="172">
        <v>2.4563492063492065</v>
      </c>
      <c r="L31" s="172">
        <v>0.94818589648021911</v>
      </c>
      <c r="M31" s="172">
        <v>1.1389506354066183</v>
      </c>
      <c r="N31" s="172">
        <v>1.801348353452995</v>
      </c>
      <c r="O31" s="172">
        <v>1.1324895310298291</v>
      </c>
      <c r="P31" s="172">
        <v>1.3636475419914911</v>
      </c>
      <c r="Q31" s="172">
        <v>1.9110069455347891</v>
      </c>
      <c r="R31" s="172">
        <v>0.91409962331790806</v>
      </c>
      <c r="S31" s="172">
        <v>2.2916417696407656</v>
      </c>
      <c r="T31" s="172">
        <v>2.4583302129718709</v>
      </c>
      <c r="U31" s="172">
        <v>2.8951586810774503</v>
      </c>
      <c r="V31" s="172">
        <v>1.1722207411356971</v>
      </c>
      <c r="W31" s="172">
        <v>2.7102693726549445</v>
      </c>
      <c r="X31" s="172">
        <v>0.51957131686674951</v>
      </c>
      <c r="Y31" s="172">
        <v>1.2420496157287826</v>
      </c>
      <c r="Z31" s="172">
        <v>2.6812988692704152</v>
      </c>
      <c r="AA31" s="172">
        <v>1.6132201671576718</v>
      </c>
      <c r="AB31" s="172">
        <v>1.4778537990637379</v>
      </c>
      <c r="AC31" s="172">
        <v>1.9125229353520932</v>
      </c>
      <c r="AD31" s="172">
        <v>1.0613129325402967E-2</v>
      </c>
      <c r="AE31" s="172">
        <v>5.0727216394458461</v>
      </c>
      <c r="AF31" s="172">
        <v>0.95366208444952405</v>
      </c>
      <c r="AG31" s="172">
        <v>3.5471216707732625</v>
      </c>
      <c r="AH31" s="172">
        <v>1.084417744771095</v>
      </c>
      <c r="AI31" s="172">
        <v>3.5217998448409622</v>
      </c>
      <c r="AJ31" s="172">
        <v>0.29382183908045978</v>
      </c>
      <c r="AK31" s="172">
        <v>0.52184295117097812</v>
      </c>
      <c r="AL31" s="172">
        <v>1.028712271188057</v>
      </c>
      <c r="AM31" s="172">
        <v>0.34323465130141068</v>
      </c>
      <c r="AN31" s="172">
        <v>2.2036073751895815</v>
      </c>
      <c r="AO31" s="172">
        <v>1.5791561666121625</v>
      </c>
      <c r="AP31" s="172">
        <v>1.2870073543277389E-2</v>
      </c>
      <c r="AQ31" s="172">
        <v>1.0592915921288015</v>
      </c>
      <c r="AR31" s="172">
        <v>0.7887329345910894</v>
      </c>
      <c r="AS31" s="172">
        <v>1.7512411109620287</v>
      </c>
      <c r="AT31" s="172">
        <v>1.0716638008917903</v>
      </c>
      <c r="AU31" s="172">
        <v>3.2717460479087648</v>
      </c>
      <c r="AV31" s="172">
        <v>1.1652676140892013</v>
      </c>
      <c r="AW31" s="172">
        <v>1.7676331482623895</v>
      </c>
      <c r="AX31" s="172">
        <v>0.70101110749966433</v>
      </c>
      <c r="AY31" s="172">
        <v>0.84236621644725596</v>
      </c>
      <c r="AZ31" s="172">
        <v>6.0211348524139323</v>
      </c>
      <c r="BA31" s="172">
        <v>1.9809866579416149</v>
      </c>
      <c r="BB31" s="172">
        <v>3.9923340854996758</v>
      </c>
      <c r="BC31" s="172">
        <v>1.6361356588162759</v>
      </c>
      <c r="BD31" s="172">
        <v>1.7225203869913579</v>
      </c>
      <c r="BE31" s="172">
        <v>1.2098000901848791</v>
      </c>
      <c r="BF31" s="172">
        <v>2.10102429031314</v>
      </c>
      <c r="BG31" s="172">
        <v>0.80429228410832909</v>
      </c>
      <c r="BH31" s="172">
        <v>3.6903705480273414</v>
      </c>
      <c r="BI31" s="172">
        <v>2.8216654821132434</v>
      </c>
      <c r="BJ31" s="172">
        <v>2.9460998078070118</v>
      </c>
      <c r="BK31" s="172">
        <v>2.5576572552901271</v>
      </c>
      <c r="BL31" s="172">
        <v>1.7283222387133557</v>
      </c>
      <c r="BM31" s="172">
        <v>2.6523753017833327</v>
      </c>
      <c r="BN31" s="172">
        <v>1.5467996760467417</v>
      </c>
      <c r="BO31" s="172">
        <v>1.7118171264524698</v>
      </c>
      <c r="BP31" s="172">
        <v>1.7621896255019256</v>
      </c>
      <c r="BQ31" s="172">
        <v>0.70748299319727892</v>
      </c>
      <c r="BR31" s="172">
        <v>3.1974160172790715</v>
      </c>
      <c r="BS31" s="172">
        <v>1.8801975051975053</v>
      </c>
      <c r="BT31" s="172">
        <v>3.384005084797062</v>
      </c>
      <c r="BU31" s="172">
        <v>0.92058308913860865</v>
      </c>
      <c r="BV31" s="169"/>
      <c r="BW31" s="169"/>
      <c r="BX31" s="169"/>
      <c r="BY31" s="169"/>
      <c r="BZ31" s="169"/>
      <c r="CA31" s="169"/>
      <c r="CB31" s="169"/>
      <c r="CC31" s="169"/>
      <c r="CD31" s="169"/>
      <c r="CE31" s="169"/>
      <c r="CF31" s="169"/>
      <c r="CG31" s="169"/>
    </row>
    <row r="32" spans="1:85" s="178" customFormat="1" ht="17.25" customHeight="1" x14ac:dyDescent="0.25">
      <c r="A32" s="187" t="s">
        <v>339</v>
      </c>
      <c r="B32" s="179"/>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row>
    <row r="33" spans="1:85" s="178" customFormat="1" ht="14.25" customHeight="1" x14ac:dyDescent="0.25">
      <c r="A33" s="171" t="s">
        <v>27</v>
      </c>
      <c r="B33" s="172">
        <v>10.120209127919438</v>
      </c>
      <c r="C33" s="172">
        <v>0.36933174224343673</v>
      </c>
      <c r="D33" s="172">
        <v>0.88788314887416198</v>
      </c>
      <c r="E33" s="172">
        <v>2.7113535366979709</v>
      </c>
      <c r="F33" s="172">
        <v>0.41868678482661403</v>
      </c>
      <c r="G33" s="172">
        <v>0.93330186271943893</v>
      </c>
      <c r="H33" s="172">
        <v>0.63923897861920931</v>
      </c>
      <c r="I33" s="172">
        <v>1.9509516960604074</v>
      </c>
      <c r="J33" s="172">
        <v>2.1497668811278282E-2</v>
      </c>
      <c r="K33" s="172">
        <v>0.28313492063492063</v>
      </c>
      <c r="L33" s="172">
        <v>2.6104778728011722E-2</v>
      </c>
      <c r="M33" s="172">
        <v>9.3109088621398314E-3</v>
      </c>
      <c r="N33" s="172">
        <v>1.1184427670056747</v>
      </c>
      <c r="O33" s="172">
        <v>0.67106504044260906</v>
      </c>
      <c r="P33" s="172">
        <v>1.3084413348744557</v>
      </c>
      <c r="Q33" s="172">
        <v>0.80759663942311821</v>
      </c>
      <c r="R33" s="172">
        <v>0.59016899671235001</v>
      </c>
      <c r="S33" s="172">
        <v>0.28745906928941894</v>
      </c>
      <c r="T33" s="172">
        <v>1.1635660834951103</v>
      </c>
      <c r="U33" s="172">
        <v>1.2669731210759758</v>
      </c>
      <c r="V33" s="172">
        <v>1.1797653958944283</v>
      </c>
      <c r="W33" s="172">
        <v>1.2073807897253725</v>
      </c>
      <c r="X33" s="172">
        <v>0.73274274412400542</v>
      </c>
      <c r="Y33" s="172">
        <v>0.51635351682733466</v>
      </c>
      <c r="Z33" s="172">
        <v>5.2433714162535034</v>
      </c>
      <c r="AA33" s="172">
        <v>1.2061878065605385</v>
      </c>
      <c r="AB33" s="172">
        <v>0.9792041771696075</v>
      </c>
      <c r="AC33" s="172">
        <v>1.5892736629117088</v>
      </c>
      <c r="AD33" s="172">
        <v>7.0754195502686452E-3</v>
      </c>
      <c r="AE33" s="172">
        <v>0.13334218563271966</v>
      </c>
      <c r="AF33" s="172">
        <v>0.55402449822237665</v>
      </c>
      <c r="AG33" s="172">
        <v>9.4167590661479768</v>
      </c>
      <c r="AH33" s="172">
        <v>1.5889248914011811</v>
      </c>
      <c r="AI33" s="172">
        <v>4.6976477889837085</v>
      </c>
      <c r="AJ33" s="172">
        <v>0.52768857758620691</v>
      </c>
      <c r="AK33" s="172">
        <v>0.96810691198530541</v>
      </c>
      <c r="AL33" s="172">
        <v>0.71899671642311103</v>
      </c>
      <c r="AM33" s="172">
        <v>1.0594853963838664</v>
      </c>
      <c r="AN33" s="172">
        <v>1.0048948997881721</v>
      </c>
      <c r="AO33" s="172">
        <v>0.98190020528350819</v>
      </c>
      <c r="AP33" s="172">
        <v>4.0740147086554782E-2</v>
      </c>
      <c r="AQ33" s="172">
        <v>1.2227549194991056</v>
      </c>
      <c r="AR33" s="172">
        <v>0.6765005933188698</v>
      </c>
      <c r="AS33" s="172">
        <v>3.6861058825784427</v>
      </c>
      <c r="AT33" s="172">
        <v>0.93765045318101015</v>
      </c>
      <c r="AU33" s="172">
        <v>3.5045184940050405</v>
      </c>
      <c r="AV33" s="172">
        <v>1.94533944707234</v>
      </c>
      <c r="AW33" s="172">
        <v>2.1876208101994652</v>
      </c>
      <c r="AX33" s="172">
        <v>0.46208001766959617</v>
      </c>
      <c r="AY33" s="172">
        <v>0.14337493588647654</v>
      </c>
      <c r="AZ33" s="172">
        <v>2.1466786384784915</v>
      </c>
      <c r="BA33" s="172">
        <v>1.3408405133238812</v>
      </c>
      <c r="BB33" s="172">
        <v>1.2406001050972153</v>
      </c>
      <c r="BC33" s="172">
        <v>0.90473078601662127</v>
      </c>
      <c r="BD33" s="172">
        <v>1.4049472479845921</v>
      </c>
      <c r="BE33" s="172">
        <v>1.1922474071847289</v>
      </c>
      <c r="BF33" s="172">
        <v>1.9185367281240853</v>
      </c>
      <c r="BG33" s="172">
        <v>0.30386646227218533</v>
      </c>
      <c r="BH33" s="172">
        <v>1.2755414318263567</v>
      </c>
      <c r="BI33" s="172">
        <v>1.2582784292821605</v>
      </c>
      <c r="BJ33" s="172">
        <v>1.9216164093047916</v>
      </c>
      <c r="BK33" s="172">
        <v>0.29078956580519777</v>
      </c>
      <c r="BL33" s="172">
        <v>1.1435424952439466</v>
      </c>
      <c r="BM33" s="172">
        <v>1.9665861816824066</v>
      </c>
      <c r="BN33" s="172">
        <v>1.5335702734319765</v>
      </c>
      <c r="BO33" s="172">
        <v>0.81164993812099429</v>
      </c>
      <c r="BP33" s="172">
        <v>1.5297025321642217</v>
      </c>
      <c r="BQ33" s="172">
        <v>0.12329731892757111</v>
      </c>
      <c r="BR33" s="172">
        <v>0.2416365223899212</v>
      </c>
      <c r="BS33" s="172">
        <v>4.7562980769230787</v>
      </c>
      <c r="BT33" s="172">
        <v>1.8859996569779758</v>
      </c>
      <c r="BU33" s="172">
        <v>0.79801949657772853</v>
      </c>
    </row>
    <row r="34" spans="1:85" s="178" customFormat="1" ht="14.25" customHeight="1" x14ac:dyDescent="0.25">
      <c r="A34" s="481" t="s">
        <v>28</v>
      </c>
      <c r="B34" s="482">
        <v>4.0433683308335118</v>
      </c>
      <c r="C34" s="482">
        <v>9.3675417661097854E-2</v>
      </c>
      <c r="D34" s="482">
        <v>0.67879124310446515</v>
      </c>
      <c r="E34" s="482">
        <v>0.91788605036144777</v>
      </c>
      <c r="F34" s="482">
        <v>0.65551570659825087</v>
      </c>
      <c r="G34" s="482">
        <v>0.87021621268962668</v>
      </c>
      <c r="H34" s="482">
        <v>1.3312685956884101</v>
      </c>
      <c r="I34" s="482">
        <v>2.0669724930261149</v>
      </c>
      <c r="J34" s="482">
        <v>7.794412528140339E-2</v>
      </c>
      <c r="K34" s="482">
        <v>0.37698412698412698</v>
      </c>
      <c r="L34" s="482">
        <v>0.62790736197889607</v>
      </c>
      <c r="M34" s="482">
        <v>0.1313593088118106</v>
      </c>
      <c r="N34" s="482">
        <v>0.50269382580886801</v>
      </c>
      <c r="O34" s="482">
        <v>1.12727489233334</v>
      </c>
      <c r="P34" s="482">
        <v>0.83995278262794182</v>
      </c>
      <c r="Q34" s="482">
        <v>1.8492536333454184</v>
      </c>
      <c r="R34" s="482">
        <v>0.29596830368829002</v>
      </c>
      <c r="S34" s="482">
        <v>0.15344535003226653</v>
      </c>
      <c r="T34" s="482">
        <v>0.65982683434049005</v>
      </c>
      <c r="U34" s="482">
        <v>1.5590676949162259</v>
      </c>
      <c r="V34" s="482">
        <v>1.1722207411356971</v>
      </c>
      <c r="W34" s="482">
        <v>1.8329111795432331</v>
      </c>
      <c r="X34" s="482">
        <v>0.51957131686674951</v>
      </c>
      <c r="Y34" s="482">
        <v>1.0459856191811945</v>
      </c>
      <c r="Z34" s="482">
        <v>2.6238256677575498</v>
      </c>
      <c r="AA34" s="482">
        <v>1.4662769115847967</v>
      </c>
      <c r="AB34" s="482">
        <v>0.34713719841555635</v>
      </c>
      <c r="AC34" s="482">
        <v>1.6469608262632185</v>
      </c>
      <c r="AD34" s="482">
        <v>1.0613129325402967E-2</v>
      </c>
      <c r="AE34" s="482">
        <v>0.25423803833045633</v>
      </c>
      <c r="AF34" s="482">
        <v>0.90076028965997024</v>
      </c>
      <c r="AG34" s="482">
        <v>2.9579885827431096</v>
      </c>
      <c r="AH34" s="482">
        <v>0.86029185686242049</v>
      </c>
      <c r="AI34" s="482">
        <v>3.1437703646237392</v>
      </c>
      <c r="AJ34" s="482">
        <v>0.29382183908045978</v>
      </c>
      <c r="AK34" s="482">
        <v>0.52184295117097812</v>
      </c>
      <c r="AL34" s="482">
        <v>1.028712271188057</v>
      </c>
      <c r="AM34" s="482">
        <v>0.34323465130141068</v>
      </c>
      <c r="AN34" s="482">
        <v>0.38806232060264972</v>
      </c>
      <c r="AO34" s="482">
        <v>1.165720127402188</v>
      </c>
      <c r="AP34" s="482">
        <v>1.2870073543277389E-2</v>
      </c>
      <c r="AQ34" s="482">
        <v>1.0563148479427549</v>
      </c>
      <c r="AR34" s="482">
        <v>0.7887329345910894</v>
      </c>
      <c r="AS34" s="482">
        <v>1.5070633110348661</v>
      </c>
      <c r="AT34" s="482">
        <v>1.0716638008917903</v>
      </c>
      <c r="AU34" s="482">
        <v>2.6534633301937225</v>
      </c>
      <c r="AV34" s="482">
        <v>1.1383561218469564</v>
      </c>
      <c r="AW34" s="482">
        <v>1.4057166358215094</v>
      </c>
      <c r="AX34" s="482">
        <v>0.58142508806561854</v>
      </c>
      <c r="AY34" s="482">
        <v>0.17285005983928878</v>
      </c>
      <c r="AZ34" s="482">
        <v>1.278639734276009</v>
      </c>
      <c r="BA34" s="482">
        <v>1.191060457338132</v>
      </c>
      <c r="BB34" s="482">
        <v>0.78897097462211374</v>
      </c>
      <c r="BC34" s="482">
        <v>0.8334330122824477</v>
      </c>
      <c r="BD34" s="482">
        <v>1.6558261316747853</v>
      </c>
      <c r="BE34" s="482">
        <v>1.2098000901848791</v>
      </c>
      <c r="BF34" s="482">
        <v>1.1003804506877377</v>
      </c>
      <c r="BG34" s="482">
        <v>0.14001021972406746</v>
      </c>
      <c r="BH34" s="482">
        <v>0.73929727785106136</v>
      </c>
      <c r="BI34" s="482">
        <v>1.9324804548685146</v>
      </c>
      <c r="BJ34" s="482">
        <v>2.6878918417390154</v>
      </c>
      <c r="BK34" s="482">
        <v>0.55652257885397682</v>
      </c>
      <c r="BL34" s="482">
        <v>1.3552787255070911</v>
      </c>
      <c r="BM34" s="482">
        <v>1.7238627700845912</v>
      </c>
      <c r="BN34" s="482">
        <v>1.4616462481841905</v>
      </c>
      <c r="BO34" s="482">
        <v>1.211558722179368</v>
      </c>
      <c r="BP34" s="482">
        <v>1.7621896255019256</v>
      </c>
      <c r="BQ34" s="482">
        <v>0.10510871015072695</v>
      </c>
      <c r="BR34" s="482">
        <v>0.18880930653939326</v>
      </c>
      <c r="BS34" s="482">
        <v>1.1965090090090089</v>
      </c>
      <c r="BT34" s="482">
        <v>2.3151323157013284</v>
      </c>
      <c r="BU34" s="482">
        <v>0.92058308913860865</v>
      </c>
    </row>
    <row r="35" spans="1:85" s="170" customFormat="1" ht="9.75" customHeight="1" x14ac:dyDescent="0.25">
      <c r="A35" s="351" t="s">
        <v>262</v>
      </c>
      <c r="B35" s="46"/>
      <c r="C35" s="203"/>
      <c r="D35" s="203"/>
      <c r="E35" s="203"/>
      <c r="F35" s="203"/>
      <c r="G35" s="203"/>
      <c r="H35" s="203"/>
      <c r="I35" s="351"/>
      <c r="J35" s="203"/>
      <c r="K35" s="210"/>
      <c r="L35" s="351"/>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351"/>
      <c r="BL35" s="203"/>
      <c r="BM35" s="203"/>
      <c r="BN35" s="203"/>
      <c r="BO35" s="203"/>
      <c r="BP35" s="203"/>
      <c r="BQ35" s="203"/>
      <c r="BR35" s="203"/>
      <c r="BS35" s="469"/>
      <c r="BT35" s="203"/>
      <c r="BU35" s="203"/>
      <c r="BV35" s="169"/>
      <c r="BW35" s="169"/>
      <c r="BX35" s="169"/>
      <c r="BY35" s="169"/>
      <c r="BZ35" s="169"/>
      <c r="CA35" s="169"/>
      <c r="CB35" s="169"/>
      <c r="CC35" s="169"/>
      <c r="CD35" s="169"/>
      <c r="CE35" s="169"/>
      <c r="CF35" s="169"/>
      <c r="CG35" s="169"/>
    </row>
    <row r="37" spans="1:85" x14ac:dyDescent="0.25">
      <c r="F37" s="407"/>
      <c r="K37" s="419"/>
    </row>
    <row r="38" spans="1:85" x14ac:dyDescent="0.25">
      <c r="F38" s="407"/>
      <c r="BK38" s="467"/>
    </row>
    <row r="39" spans="1:85" x14ac:dyDescent="0.25">
      <c r="F39" s="407"/>
    </row>
    <row r="40" spans="1:85" x14ac:dyDescent="0.25">
      <c r="F40" s="407"/>
      <c r="I40" s="420"/>
    </row>
    <row r="41" spans="1:85" x14ac:dyDescent="0.25">
      <c r="F41" s="407"/>
    </row>
    <row r="42" spans="1:85" x14ac:dyDescent="0.25">
      <c r="F42" s="407"/>
    </row>
    <row r="43" spans="1:85" x14ac:dyDescent="0.25">
      <c r="F43" s="407"/>
    </row>
    <row r="44" spans="1:85" x14ac:dyDescent="0.25">
      <c r="F44" s="407"/>
    </row>
    <row r="45" spans="1:85" x14ac:dyDescent="0.25">
      <c r="F45" s="407"/>
    </row>
    <row r="46" spans="1:85" x14ac:dyDescent="0.25">
      <c r="F46" s="421"/>
    </row>
    <row r="47" spans="1:85" x14ac:dyDescent="0.25">
      <c r="F47" s="407"/>
    </row>
    <row r="48" spans="1:85" x14ac:dyDescent="0.25">
      <c r="F48" s="407"/>
    </row>
    <row r="49" spans="6:46" x14ac:dyDescent="0.25">
      <c r="F49" s="407"/>
    </row>
    <row r="53" spans="6:46" x14ac:dyDescent="0.25">
      <c r="AT53" s="46">
        <v>0</v>
      </c>
    </row>
    <row r="497" spans="1:1" x14ac:dyDescent="0.25">
      <c r="A497" s="47" t="s">
        <v>89</v>
      </c>
    </row>
  </sheetData>
  <phoneticPr fontId="3"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&amp;R2014 Yearbook of
Electricity Distributors</oddHeader>
    <oddFooter>&amp;C&amp;P</oddFooter>
  </headerFooter>
  <colBreaks count="2" manualBreakCount="2">
    <brk id="7" max="34" man="1"/>
    <brk id="13" max="34"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35"/>
  </sheetPr>
  <dimension ref="A1:CK460"/>
  <sheetViews>
    <sheetView showGridLines="0" zoomScaleNormal="100" zoomScaleSheetLayoutView="100" workbookViewId="0">
      <pane xSplit="1" ySplit="1" topLeftCell="B2" activePane="bottomRight" state="frozen"/>
      <selection activeCell="O10" sqref="O10"/>
      <selection pane="topRight" activeCell="O10" sqref="O10"/>
      <selection pane="bottomLeft" activeCell="O10" sqref="O10"/>
      <selection pane="bottomRight"/>
    </sheetView>
  </sheetViews>
  <sheetFormatPr defaultColWidth="14.109375" defaultRowHeight="13.8" x14ac:dyDescent="0.25"/>
  <cols>
    <col min="1" max="1" width="38.5546875" style="202" customWidth="1"/>
    <col min="2" max="74" width="15.5546875" style="203" customWidth="1"/>
    <col min="75" max="75" width="14.109375" style="169" customWidth="1"/>
    <col min="76" max="76" width="19.88671875" style="169" customWidth="1"/>
    <col min="77" max="89" width="14.109375" style="169" customWidth="1"/>
    <col min="90" max="16384" width="14.109375" style="170"/>
  </cols>
  <sheetData>
    <row r="1" spans="1:74" s="186" customFormat="1" ht="52.8" x14ac:dyDescent="0.25">
      <c r="A1" s="185" t="s">
        <v>332</v>
      </c>
      <c r="B1" s="184" t="s">
        <v>169</v>
      </c>
      <c r="C1" s="184" t="s">
        <v>179</v>
      </c>
      <c r="D1" s="184" t="s">
        <v>180</v>
      </c>
      <c r="E1" s="184" t="s">
        <v>181</v>
      </c>
      <c r="F1" s="184" t="s">
        <v>182</v>
      </c>
      <c r="G1" s="184" t="s">
        <v>183</v>
      </c>
      <c r="H1" s="184" t="s">
        <v>184</v>
      </c>
      <c r="I1" s="184" t="s">
        <v>170</v>
      </c>
      <c r="J1" s="184" t="s">
        <v>185</v>
      </c>
      <c r="K1" s="184" t="s">
        <v>186</v>
      </c>
      <c r="L1" s="184" t="s">
        <v>268</v>
      </c>
      <c r="M1" s="184" t="s">
        <v>187</v>
      </c>
      <c r="N1" s="184" t="s">
        <v>188</v>
      </c>
      <c r="O1" s="184" t="s">
        <v>189</v>
      </c>
      <c r="P1" s="184" t="s">
        <v>269</v>
      </c>
      <c r="Q1" s="184" t="s">
        <v>171</v>
      </c>
      <c r="R1" s="184" t="s">
        <v>190</v>
      </c>
      <c r="S1" s="184" t="s">
        <v>191</v>
      </c>
      <c r="T1" s="184" t="s">
        <v>192</v>
      </c>
      <c r="U1" s="184" t="s">
        <v>193</v>
      </c>
      <c r="V1" s="184" t="s">
        <v>194</v>
      </c>
      <c r="W1" s="184" t="s">
        <v>195</v>
      </c>
      <c r="X1" s="184" t="s">
        <v>196</v>
      </c>
      <c r="Y1" s="184" t="s">
        <v>197</v>
      </c>
      <c r="Z1" s="184" t="s">
        <v>125</v>
      </c>
      <c r="AA1" s="184" t="s">
        <v>126</v>
      </c>
      <c r="AB1" s="184" t="s">
        <v>128</v>
      </c>
      <c r="AC1" s="184" t="s">
        <v>127</v>
      </c>
      <c r="AD1" s="184" t="s">
        <v>129</v>
      </c>
      <c r="AE1" s="184" t="s">
        <v>130</v>
      </c>
      <c r="AF1" s="184" t="s">
        <v>131</v>
      </c>
      <c r="AG1" s="184" t="s">
        <v>132</v>
      </c>
      <c r="AH1" s="184" t="s">
        <v>133</v>
      </c>
      <c r="AI1" s="184" t="s">
        <v>308</v>
      </c>
      <c r="AJ1" s="184" t="s">
        <v>134</v>
      </c>
      <c r="AK1" s="184" t="s">
        <v>52</v>
      </c>
      <c r="AL1" s="184" t="s">
        <v>135</v>
      </c>
      <c r="AM1" s="184" t="s">
        <v>136</v>
      </c>
      <c r="AN1" s="184" t="s">
        <v>137</v>
      </c>
      <c r="AO1" s="184" t="s">
        <v>138</v>
      </c>
      <c r="AP1" s="184" t="s">
        <v>144</v>
      </c>
      <c r="AQ1" s="184" t="s">
        <v>145</v>
      </c>
      <c r="AR1" s="184" t="s">
        <v>270</v>
      </c>
      <c r="AS1" s="184" t="s">
        <v>53</v>
      </c>
      <c r="AT1" s="184" t="s">
        <v>148</v>
      </c>
      <c r="AU1" s="184" t="s">
        <v>198</v>
      </c>
      <c r="AV1" s="184" t="s">
        <v>199</v>
      </c>
      <c r="AW1" s="184" t="s">
        <v>200</v>
      </c>
      <c r="AX1" s="184" t="s">
        <v>201</v>
      </c>
      <c r="AY1" s="184" t="s">
        <v>202</v>
      </c>
      <c r="AZ1" s="184" t="s">
        <v>203</v>
      </c>
      <c r="BA1" s="184" t="s">
        <v>204</v>
      </c>
      <c r="BB1" s="184" t="s">
        <v>205</v>
      </c>
      <c r="BC1" s="184" t="s">
        <v>207</v>
      </c>
      <c r="BD1" s="184" t="s">
        <v>29</v>
      </c>
      <c r="BE1" s="184" t="s">
        <v>206</v>
      </c>
      <c r="BF1" s="184" t="s">
        <v>208</v>
      </c>
      <c r="BG1" s="184" t="s">
        <v>209</v>
      </c>
      <c r="BH1" s="184" t="s">
        <v>210</v>
      </c>
      <c r="BI1" s="184" t="s">
        <v>211</v>
      </c>
      <c r="BJ1" s="184" t="s">
        <v>212</v>
      </c>
      <c r="BK1" s="184" t="s">
        <v>213</v>
      </c>
      <c r="BL1" s="184" t="s">
        <v>214</v>
      </c>
      <c r="BM1" s="184" t="s">
        <v>0</v>
      </c>
      <c r="BN1" s="184" t="s">
        <v>215</v>
      </c>
      <c r="BO1" s="184" t="s">
        <v>216</v>
      </c>
      <c r="BP1" s="184" t="s">
        <v>217</v>
      </c>
      <c r="BQ1" s="184" t="s">
        <v>218</v>
      </c>
      <c r="BR1" s="184" t="s">
        <v>219</v>
      </c>
      <c r="BS1" s="184" t="s">
        <v>163</v>
      </c>
      <c r="BT1" s="184" t="s">
        <v>164</v>
      </c>
      <c r="BU1" s="184" t="s">
        <v>165</v>
      </c>
      <c r="BV1" s="184" t="s">
        <v>87</v>
      </c>
    </row>
    <row r="2" spans="1:74" ht="7.5" customHeight="1" x14ac:dyDescent="0.25">
      <c r="A2" s="205"/>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row>
    <row r="3" spans="1:74" ht="14.25" customHeight="1" x14ac:dyDescent="0.25">
      <c r="A3" s="187" t="s">
        <v>166</v>
      </c>
      <c r="B3" s="188"/>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row>
    <row r="4" spans="1:74" ht="14.25" customHeight="1" x14ac:dyDescent="0.25">
      <c r="A4" s="190" t="s">
        <v>116</v>
      </c>
      <c r="B4" s="312">
        <v>11607</v>
      </c>
      <c r="C4" s="312">
        <v>1408</v>
      </c>
      <c r="D4" s="312">
        <v>32215</v>
      </c>
      <c r="E4" s="312">
        <v>8569</v>
      </c>
      <c r="F4" s="312">
        <v>35576</v>
      </c>
      <c r="G4" s="312">
        <v>60095</v>
      </c>
      <c r="H4" s="312">
        <v>47143</v>
      </c>
      <c r="I4" s="312">
        <v>25896</v>
      </c>
      <c r="J4" s="312">
        <v>5955</v>
      </c>
      <c r="K4" s="312">
        <v>1068</v>
      </c>
      <c r="L4" s="312">
        <v>14591</v>
      </c>
      <c r="M4" s="312">
        <v>1809</v>
      </c>
      <c r="N4" s="312">
        <v>10852</v>
      </c>
      <c r="O4" s="312">
        <v>179182</v>
      </c>
      <c r="P4" s="312">
        <v>36131</v>
      </c>
      <c r="Q4" s="312">
        <v>78144</v>
      </c>
      <c r="R4" s="312">
        <v>16327</v>
      </c>
      <c r="S4" s="312">
        <v>2862</v>
      </c>
      <c r="T4" s="312">
        <v>26471</v>
      </c>
      <c r="U4" s="312">
        <v>18099</v>
      </c>
      <c r="V4" s="312">
        <v>3298</v>
      </c>
      <c r="W4" s="312">
        <v>42680</v>
      </c>
      <c r="X4" s="312">
        <v>10180</v>
      </c>
      <c r="Y4" s="312">
        <v>48384</v>
      </c>
      <c r="Z4" s="312">
        <v>18819</v>
      </c>
      <c r="AA4" s="312">
        <v>19623</v>
      </c>
      <c r="AB4" s="312">
        <v>2264</v>
      </c>
      <c r="AC4" s="312">
        <v>219536</v>
      </c>
      <c r="AD4" s="312">
        <v>1069</v>
      </c>
      <c r="AE4" s="312">
        <v>4818</v>
      </c>
      <c r="AF4" s="312">
        <v>138992</v>
      </c>
      <c r="AG4" s="312">
        <v>1106663</v>
      </c>
      <c r="AH4" s="312">
        <v>291759</v>
      </c>
      <c r="AI4" s="312">
        <v>14728</v>
      </c>
      <c r="AJ4" s="312">
        <v>4751</v>
      </c>
      <c r="AK4" s="312">
        <v>24046</v>
      </c>
      <c r="AL4" s="312">
        <v>82425</v>
      </c>
      <c r="AM4" s="312">
        <v>8800</v>
      </c>
      <c r="AN4" s="312">
        <v>10986</v>
      </c>
      <c r="AO4" s="312">
        <v>138568</v>
      </c>
      <c r="AP4" s="312">
        <v>6163</v>
      </c>
      <c r="AQ4" s="312">
        <v>32268</v>
      </c>
      <c r="AR4" s="312">
        <v>31349</v>
      </c>
      <c r="AS4" s="312">
        <v>46600</v>
      </c>
      <c r="AT4" s="312">
        <v>7230</v>
      </c>
      <c r="AU4" s="312">
        <v>17393</v>
      </c>
      <c r="AV4" s="312">
        <v>21067</v>
      </c>
      <c r="AW4" s="312">
        <v>5237</v>
      </c>
      <c r="AX4" s="312">
        <v>60486</v>
      </c>
      <c r="AY4" s="312">
        <v>10407</v>
      </c>
      <c r="AZ4" s="312">
        <v>11816</v>
      </c>
      <c r="BA4" s="312">
        <v>50365</v>
      </c>
      <c r="BB4" s="312">
        <v>9358</v>
      </c>
      <c r="BC4" s="312">
        <v>32140</v>
      </c>
      <c r="BD4" s="312">
        <v>316596</v>
      </c>
      <c r="BE4" s="312">
        <v>29635</v>
      </c>
      <c r="BF4" s="312">
        <v>3756</v>
      </c>
      <c r="BG4" s="312">
        <v>5040</v>
      </c>
      <c r="BH4" s="312">
        <v>2335</v>
      </c>
      <c r="BI4" s="312">
        <v>15046</v>
      </c>
      <c r="BJ4" s="312">
        <v>45319</v>
      </c>
      <c r="BK4" s="312">
        <v>6191</v>
      </c>
      <c r="BL4" s="312">
        <v>661959</v>
      </c>
      <c r="BM4" s="312">
        <v>107574</v>
      </c>
      <c r="BN4" s="312">
        <v>12165</v>
      </c>
      <c r="BO4" s="312">
        <v>48409</v>
      </c>
      <c r="BP4" s="312">
        <v>20549</v>
      </c>
      <c r="BQ4" s="312">
        <v>3213</v>
      </c>
      <c r="BR4" s="312">
        <v>3273</v>
      </c>
      <c r="BS4" s="312">
        <v>20060</v>
      </c>
      <c r="BT4" s="312">
        <v>38963</v>
      </c>
      <c r="BU4" s="312">
        <v>14299</v>
      </c>
      <c r="BV4" s="312">
        <v>4502650</v>
      </c>
    </row>
    <row r="5" spans="1:74" ht="14.25" customHeight="1" x14ac:dyDescent="0.25">
      <c r="A5" s="193" t="s">
        <v>340</v>
      </c>
      <c r="B5" s="312">
        <v>120525524.95</v>
      </c>
      <c r="C5" s="312">
        <v>9743005.5600000005</v>
      </c>
      <c r="D5" s="312">
        <v>248491220.25999999</v>
      </c>
      <c r="E5" s="312">
        <v>81835503</v>
      </c>
      <c r="F5" s="312">
        <v>282925750</v>
      </c>
      <c r="G5" s="312">
        <v>528231336</v>
      </c>
      <c r="H5" s="312">
        <v>395480269</v>
      </c>
      <c r="I5" s="312">
        <v>202495777.38</v>
      </c>
      <c r="J5" s="312">
        <v>46179255</v>
      </c>
      <c r="K5" s="312">
        <v>15225943</v>
      </c>
      <c r="L5" s="312">
        <v>126841012.18000001</v>
      </c>
      <c r="M5" s="312">
        <v>19479913</v>
      </c>
      <c r="N5" s="312">
        <v>89131087</v>
      </c>
      <c r="O5" s="312">
        <v>1469096847</v>
      </c>
      <c r="P5" s="312">
        <v>289455445</v>
      </c>
      <c r="Q5" s="312">
        <v>602750974.79999995</v>
      </c>
      <c r="R5" s="312">
        <v>137516625.27000001</v>
      </c>
      <c r="S5" s="312">
        <v>32890577.359999999</v>
      </c>
      <c r="T5" s="312">
        <v>242521434.77000001</v>
      </c>
      <c r="U5" s="312">
        <v>140764990.61000001</v>
      </c>
      <c r="V5" s="312">
        <v>39656511.869999997</v>
      </c>
      <c r="W5" s="312">
        <v>398920605.24000001</v>
      </c>
      <c r="X5" s="312">
        <v>91767951.019999996</v>
      </c>
      <c r="Y5" s="312">
        <v>368319726.30000001</v>
      </c>
      <c r="Z5" s="312">
        <v>170207650</v>
      </c>
      <c r="AA5" s="312">
        <v>204287561</v>
      </c>
      <c r="AB5" s="312">
        <v>25700870</v>
      </c>
      <c r="AC5" s="312">
        <v>1605906184</v>
      </c>
      <c r="AD5" s="312">
        <v>13902355</v>
      </c>
      <c r="AE5" s="312">
        <v>51395624</v>
      </c>
      <c r="AF5" s="312">
        <v>1202316596.6400001</v>
      </c>
      <c r="AG5" s="312">
        <v>12267537224.32</v>
      </c>
      <c r="AH5" s="312">
        <v>2241029046.0100002</v>
      </c>
      <c r="AI5" s="312">
        <v>150836885</v>
      </c>
      <c r="AJ5" s="312">
        <v>38996254</v>
      </c>
      <c r="AK5" s="312">
        <v>192061408</v>
      </c>
      <c r="AL5" s="312">
        <v>637186639.75</v>
      </c>
      <c r="AM5" s="312">
        <v>73609485.079999998</v>
      </c>
      <c r="AN5" s="312">
        <v>114417960.20999999</v>
      </c>
      <c r="AO5" s="312">
        <v>1096195854</v>
      </c>
      <c r="AP5" s="312">
        <v>48316282</v>
      </c>
      <c r="AQ5" s="312">
        <v>290591984</v>
      </c>
      <c r="AR5" s="312">
        <v>277064224</v>
      </c>
      <c r="AS5" s="312">
        <v>416585048.83999997</v>
      </c>
      <c r="AT5" s="312">
        <v>69164029.030000001</v>
      </c>
      <c r="AU5" s="312">
        <v>140638038</v>
      </c>
      <c r="AV5" s="312">
        <v>205950079</v>
      </c>
      <c r="AW5" s="312">
        <v>43480804</v>
      </c>
      <c r="AX5" s="312">
        <v>571205089.00999999</v>
      </c>
      <c r="AY5" s="312">
        <v>85735759</v>
      </c>
      <c r="AZ5" s="312">
        <v>107122733</v>
      </c>
      <c r="BA5" s="312">
        <v>485612487</v>
      </c>
      <c r="BB5" s="312">
        <v>79483998</v>
      </c>
      <c r="BC5" s="312">
        <v>287195436</v>
      </c>
      <c r="BD5" s="312">
        <v>2695331933</v>
      </c>
      <c r="BE5" s="312">
        <v>334950383.27999997</v>
      </c>
      <c r="BF5" s="312">
        <v>30037011</v>
      </c>
      <c r="BG5" s="312">
        <v>42272228</v>
      </c>
      <c r="BH5" s="312">
        <v>37252099.740000002</v>
      </c>
      <c r="BI5" s="312">
        <v>116304330.03</v>
      </c>
      <c r="BJ5" s="312">
        <v>341552037.22000003</v>
      </c>
      <c r="BK5" s="312">
        <v>49053798.969999999</v>
      </c>
      <c r="BL5" s="312">
        <v>4994491725.0699997</v>
      </c>
      <c r="BM5" s="312">
        <v>960995713</v>
      </c>
      <c r="BN5" s="312">
        <v>87750108.040000007</v>
      </c>
      <c r="BO5" s="312">
        <v>410104642</v>
      </c>
      <c r="BP5" s="312">
        <v>158185053</v>
      </c>
      <c r="BQ5" s="312">
        <v>25720644</v>
      </c>
      <c r="BR5" s="312">
        <v>24958509</v>
      </c>
      <c r="BS5" s="312">
        <v>193810737</v>
      </c>
      <c r="BT5" s="312">
        <v>354735995</v>
      </c>
      <c r="BU5" s="312">
        <v>110492347</v>
      </c>
      <c r="BV5" s="312">
        <v>40141980167.810005</v>
      </c>
    </row>
    <row r="6" spans="1:74" ht="14.25" customHeight="1" x14ac:dyDescent="0.25">
      <c r="A6" s="191" t="s">
        <v>115</v>
      </c>
      <c r="B6" s="192">
        <v>16870492.530000001</v>
      </c>
      <c r="C6" s="192">
        <v>792801.9</v>
      </c>
      <c r="D6" s="192">
        <v>11215840</v>
      </c>
      <c r="E6" s="192">
        <v>3059540</v>
      </c>
      <c r="F6" s="192">
        <v>9389728</v>
      </c>
      <c r="G6" s="192">
        <v>17877959.649999999</v>
      </c>
      <c r="H6" s="192">
        <v>12572784</v>
      </c>
      <c r="I6" s="192">
        <v>10080219.85</v>
      </c>
      <c r="J6" s="192">
        <v>1803003.44</v>
      </c>
      <c r="K6" s="192">
        <v>611582.93999999994</v>
      </c>
      <c r="L6" s="192">
        <v>4197118</v>
      </c>
      <c r="M6" s="192">
        <v>585846.68000000005</v>
      </c>
      <c r="N6" s="192">
        <v>2213912</v>
      </c>
      <c r="O6" s="192">
        <v>49598231</v>
      </c>
      <c r="P6" s="192">
        <v>10744303.51</v>
      </c>
      <c r="Q6" s="192">
        <v>27085196.899999999</v>
      </c>
      <c r="R6" s="192">
        <v>5308100.72</v>
      </c>
      <c r="S6" s="192">
        <v>1227306.8600000001</v>
      </c>
      <c r="T6" s="192">
        <v>7711531.0599999996</v>
      </c>
      <c r="U6" s="192">
        <v>6260684.3200000003</v>
      </c>
      <c r="V6" s="192">
        <v>1057945.6200000001</v>
      </c>
      <c r="W6" s="192">
        <v>13093303.550000001</v>
      </c>
      <c r="X6" s="192">
        <v>2975287.34</v>
      </c>
      <c r="Y6" s="192">
        <v>15879624.970000001</v>
      </c>
      <c r="Z6" s="192">
        <v>8646677</v>
      </c>
      <c r="AA6" s="192">
        <v>5781927</v>
      </c>
      <c r="AB6" s="192">
        <v>653676.9</v>
      </c>
      <c r="AC6" s="192">
        <v>66828662</v>
      </c>
      <c r="AD6" s="192">
        <v>381879.61</v>
      </c>
      <c r="AE6" s="192">
        <v>887821</v>
      </c>
      <c r="AF6" s="192">
        <v>35919376</v>
      </c>
      <c r="AG6" s="192">
        <v>875176123.76999998</v>
      </c>
      <c r="AH6" s="192">
        <v>84422583.310000002</v>
      </c>
      <c r="AI6" s="192">
        <v>6122232.6500000004</v>
      </c>
      <c r="AJ6" s="192">
        <v>1654714</v>
      </c>
      <c r="AK6" s="192">
        <v>7652335.0199999996</v>
      </c>
      <c r="AL6" s="192">
        <v>20562008.096000001</v>
      </c>
      <c r="AM6" s="192">
        <v>2069978.1</v>
      </c>
      <c r="AN6" s="192">
        <v>4757807.7699999996</v>
      </c>
      <c r="AO6" s="192">
        <v>38986536</v>
      </c>
      <c r="AP6" s="192">
        <v>2157178.08</v>
      </c>
      <c r="AQ6" s="192">
        <v>9882095.3300000001</v>
      </c>
      <c r="AR6" s="192">
        <v>9575052.2799999993</v>
      </c>
      <c r="AS6" s="192">
        <v>18019392</v>
      </c>
      <c r="AT6" s="192">
        <v>2492946.69</v>
      </c>
      <c r="AU6" s="192">
        <v>7259539.0999999996</v>
      </c>
      <c r="AV6" s="192">
        <v>8173845</v>
      </c>
      <c r="AW6" s="192">
        <v>1965402</v>
      </c>
      <c r="AX6" s="192">
        <v>20511737.91</v>
      </c>
      <c r="AY6" s="192">
        <v>3187626.17</v>
      </c>
      <c r="AZ6" s="192">
        <v>4188207</v>
      </c>
      <c r="BA6" s="192">
        <v>10834399</v>
      </c>
      <c r="BB6" s="192">
        <v>2408551.7000000002</v>
      </c>
      <c r="BC6" s="192">
        <v>8411019</v>
      </c>
      <c r="BD6" s="192">
        <v>85257491.260000005</v>
      </c>
      <c r="BE6" s="192">
        <v>9293674.7899999991</v>
      </c>
      <c r="BF6" s="192">
        <v>1051561.79</v>
      </c>
      <c r="BG6" s="192">
        <v>1394352.41</v>
      </c>
      <c r="BH6" s="192">
        <v>1209005.7</v>
      </c>
      <c r="BI6" s="192">
        <v>4360357.7300000004</v>
      </c>
      <c r="BJ6" s="192">
        <v>10871335</v>
      </c>
      <c r="BK6" s="192">
        <v>2170056.5</v>
      </c>
      <c r="BL6" s="192">
        <v>233979642</v>
      </c>
      <c r="BM6" s="192">
        <v>31570515</v>
      </c>
      <c r="BN6" s="192">
        <v>2910809.78</v>
      </c>
      <c r="BO6" s="192">
        <v>17916114</v>
      </c>
      <c r="BP6" s="192">
        <v>6008630.2999999998</v>
      </c>
      <c r="BQ6" s="192">
        <v>1223240.5900000001</v>
      </c>
      <c r="BR6" s="192">
        <v>1303508.07</v>
      </c>
      <c r="BS6" s="192">
        <v>6064073</v>
      </c>
      <c r="BT6" s="192">
        <v>14246367</v>
      </c>
      <c r="BU6" s="192">
        <v>4840406.7699999996</v>
      </c>
      <c r="BV6" s="192">
        <v>1937454816.0159996</v>
      </c>
    </row>
    <row r="7" spans="1:74" ht="14.25" customHeight="1" x14ac:dyDescent="0.25">
      <c r="A7" s="193" t="s">
        <v>341</v>
      </c>
      <c r="B7" s="194">
        <v>10383.86533557336</v>
      </c>
      <c r="C7" s="194">
        <v>6919.7482670454547</v>
      </c>
      <c r="D7" s="194">
        <v>7713.5253844482377</v>
      </c>
      <c r="E7" s="194">
        <v>9550.1812346831593</v>
      </c>
      <c r="F7" s="194">
        <v>7952.7139082527547</v>
      </c>
      <c r="G7" s="194">
        <v>8789.9381978533984</v>
      </c>
      <c r="H7" s="194">
        <v>8388.9499819697521</v>
      </c>
      <c r="I7" s="194">
        <v>7819.5774397590358</v>
      </c>
      <c r="J7" s="194">
        <v>7754.7027707808566</v>
      </c>
      <c r="K7" s="194">
        <v>14256.500936329589</v>
      </c>
      <c r="L7" s="194">
        <v>8693.0993201288475</v>
      </c>
      <c r="M7" s="194">
        <v>10768.332227750137</v>
      </c>
      <c r="N7" s="194">
        <v>8213.3327497235532</v>
      </c>
      <c r="O7" s="194">
        <v>8198.9086347959055</v>
      </c>
      <c r="P7" s="194">
        <v>8011.2768813484263</v>
      </c>
      <c r="Q7" s="194">
        <v>7713.3365939803434</v>
      </c>
      <c r="R7" s="194">
        <v>8422.6511465670374</v>
      </c>
      <c r="S7" s="194">
        <v>11492.165394828791</v>
      </c>
      <c r="T7" s="194">
        <v>9161.7783525367395</v>
      </c>
      <c r="U7" s="194">
        <v>7777.5010006077691</v>
      </c>
      <c r="V7" s="194">
        <v>12024.41233171619</v>
      </c>
      <c r="W7" s="194">
        <v>9346.7808163074042</v>
      </c>
      <c r="X7" s="194">
        <v>9014.5334990176816</v>
      </c>
      <c r="Y7" s="194">
        <v>7612.4282056051588</v>
      </c>
      <c r="Z7" s="194">
        <v>9044.457728891015</v>
      </c>
      <c r="AA7" s="194">
        <v>10410.618203128981</v>
      </c>
      <c r="AB7" s="194">
        <v>11351.974381625441</v>
      </c>
      <c r="AC7" s="194">
        <v>7315.001566941185</v>
      </c>
      <c r="AD7" s="194">
        <v>13005.009354536951</v>
      </c>
      <c r="AE7" s="194">
        <v>10667.418845994189</v>
      </c>
      <c r="AF7" s="194">
        <v>8650.257544606884</v>
      </c>
      <c r="AG7" s="194">
        <v>11085.160725821681</v>
      </c>
      <c r="AH7" s="194">
        <v>7681.0965420432622</v>
      </c>
      <c r="AI7" s="194">
        <v>10241.504956545356</v>
      </c>
      <c r="AJ7" s="194">
        <v>8208.0096821721745</v>
      </c>
      <c r="AK7" s="194">
        <v>7987.2497712717295</v>
      </c>
      <c r="AL7" s="194">
        <v>7730.5021504397937</v>
      </c>
      <c r="AM7" s="194">
        <v>8364.7142136363636</v>
      </c>
      <c r="AN7" s="194">
        <v>10414.888058438011</v>
      </c>
      <c r="AO7" s="194">
        <v>7910.8874631949657</v>
      </c>
      <c r="AP7" s="194">
        <v>7839.7342203472335</v>
      </c>
      <c r="AQ7" s="194">
        <v>9005.5777860418984</v>
      </c>
      <c r="AR7" s="194">
        <v>8838.0562059395834</v>
      </c>
      <c r="AS7" s="194">
        <v>8939.5933227467813</v>
      </c>
      <c r="AT7" s="194">
        <v>9566.2557441217159</v>
      </c>
      <c r="AU7" s="194">
        <v>8085.8988098660384</v>
      </c>
      <c r="AV7" s="194">
        <v>9775.9566620781316</v>
      </c>
      <c r="AW7" s="194">
        <v>8302.6167653236589</v>
      </c>
      <c r="AX7" s="194">
        <v>9443.5917238699858</v>
      </c>
      <c r="AY7" s="194">
        <v>8238.2779859709808</v>
      </c>
      <c r="AZ7" s="194">
        <v>9065.904959377116</v>
      </c>
      <c r="BA7" s="194">
        <v>9641.8641318375849</v>
      </c>
      <c r="BB7" s="194">
        <v>8493.695020303483</v>
      </c>
      <c r="BC7" s="194">
        <v>8935.7634100808955</v>
      </c>
      <c r="BD7" s="194">
        <v>8513.4743742814189</v>
      </c>
      <c r="BE7" s="194">
        <v>11302.526852707946</v>
      </c>
      <c r="BF7" s="194">
        <v>7997.0742811501595</v>
      </c>
      <c r="BG7" s="194">
        <v>8387.3468253968258</v>
      </c>
      <c r="BH7" s="194">
        <v>15953.790038543899</v>
      </c>
      <c r="BI7" s="194">
        <v>7729.9169234348001</v>
      </c>
      <c r="BJ7" s="194">
        <v>7536.6190167479426</v>
      </c>
      <c r="BK7" s="194">
        <v>7923.4047762881601</v>
      </c>
      <c r="BL7" s="194">
        <v>7545.0167231958467</v>
      </c>
      <c r="BM7" s="194">
        <v>8933.3455388848615</v>
      </c>
      <c r="BN7" s="194">
        <v>7213.3257739416367</v>
      </c>
      <c r="BO7" s="194">
        <v>8471.6610960771759</v>
      </c>
      <c r="BP7" s="194">
        <v>7697.9440848703098</v>
      </c>
      <c r="BQ7" s="194">
        <v>8005.1802054154996</v>
      </c>
      <c r="BR7" s="194">
        <v>7625.5756186984418</v>
      </c>
      <c r="BS7" s="194">
        <v>9661.5521934197404</v>
      </c>
      <c r="BT7" s="194">
        <v>9104.4322819084773</v>
      </c>
      <c r="BU7" s="194">
        <v>7727.2779215329747</v>
      </c>
      <c r="BV7" s="194">
        <v>8915.1899809689858</v>
      </c>
    </row>
    <row r="8" spans="1:74" ht="14.25" customHeight="1" x14ac:dyDescent="0.25">
      <c r="A8" s="195" t="s">
        <v>106</v>
      </c>
      <c r="B8" s="192">
        <v>1453.4757069010082</v>
      </c>
      <c r="C8" s="192">
        <v>563.06953125000007</v>
      </c>
      <c r="D8" s="192">
        <v>348.15582803042059</v>
      </c>
      <c r="E8" s="192">
        <v>357.04749679075741</v>
      </c>
      <c r="F8" s="192">
        <v>263.93433775579041</v>
      </c>
      <c r="G8" s="192">
        <v>297.49496047924117</v>
      </c>
      <c r="H8" s="192">
        <v>266.69461001633329</v>
      </c>
      <c r="I8" s="192">
        <v>389.25779464009884</v>
      </c>
      <c r="J8" s="192">
        <v>302.77135852225018</v>
      </c>
      <c r="K8" s="192">
        <v>572.64320224719097</v>
      </c>
      <c r="L8" s="192">
        <v>287.6511548214653</v>
      </c>
      <c r="M8" s="192">
        <v>323.85112216694307</v>
      </c>
      <c r="N8" s="192">
        <v>204.00958348691486</v>
      </c>
      <c r="O8" s="192">
        <v>276.80364657164222</v>
      </c>
      <c r="P8" s="192">
        <v>297.37077606487503</v>
      </c>
      <c r="Q8" s="192">
        <v>346.60622568591316</v>
      </c>
      <c r="R8" s="192">
        <v>325.11182213511358</v>
      </c>
      <c r="S8" s="192">
        <v>428.82839273235504</v>
      </c>
      <c r="T8" s="192">
        <v>291.31997506705449</v>
      </c>
      <c r="U8" s="192">
        <v>345.91327255649486</v>
      </c>
      <c r="V8" s="192">
        <v>320.78399636143121</v>
      </c>
      <c r="W8" s="192">
        <v>306.77843369259608</v>
      </c>
      <c r="X8" s="192">
        <v>292.26791159135558</v>
      </c>
      <c r="Y8" s="192">
        <v>328.19992084160054</v>
      </c>
      <c r="Z8" s="192">
        <v>459.46527445666612</v>
      </c>
      <c r="AA8" s="192">
        <v>294.65051215410489</v>
      </c>
      <c r="AB8" s="192">
        <v>288.72654593639578</v>
      </c>
      <c r="AC8" s="192">
        <v>304.40867101523213</v>
      </c>
      <c r="AD8" s="192">
        <v>357.2306922357343</v>
      </c>
      <c r="AE8" s="192">
        <v>184.27168949771689</v>
      </c>
      <c r="AF8" s="192">
        <v>258.42765051225967</v>
      </c>
      <c r="AG8" s="192">
        <v>790.82441878873692</v>
      </c>
      <c r="AH8" s="192">
        <v>289.35725482333021</v>
      </c>
      <c r="AI8" s="192">
        <v>415.68662751222166</v>
      </c>
      <c r="AJ8" s="192">
        <v>348.28751841717531</v>
      </c>
      <c r="AK8" s="192">
        <v>318.23733760292771</v>
      </c>
      <c r="AL8" s="192">
        <v>249.46324653927815</v>
      </c>
      <c r="AM8" s="192">
        <v>235.22478409090911</v>
      </c>
      <c r="AN8" s="192">
        <v>433.07917076278898</v>
      </c>
      <c r="AO8" s="192">
        <v>281.35309739622426</v>
      </c>
      <c r="AP8" s="192">
        <v>350.02078208664614</v>
      </c>
      <c r="AQ8" s="192">
        <v>306.25063003594892</v>
      </c>
      <c r="AR8" s="192">
        <v>305.43405786468463</v>
      </c>
      <c r="AS8" s="192">
        <v>386.68223175965664</v>
      </c>
      <c r="AT8" s="192">
        <v>344.80590456431537</v>
      </c>
      <c r="AU8" s="192">
        <v>417.38280342666587</v>
      </c>
      <c r="AV8" s="192">
        <v>387.99283239189253</v>
      </c>
      <c r="AW8" s="192">
        <v>375.29157914836736</v>
      </c>
      <c r="AX8" s="192">
        <v>339.1154632476937</v>
      </c>
      <c r="AY8" s="192">
        <v>306.29635533775343</v>
      </c>
      <c r="AZ8" s="192">
        <v>354.45218348002709</v>
      </c>
      <c r="BA8" s="192">
        <v>215.11762136404249</v>
      </c>
      <c r="BB8" s="192">
        <v>257.37889506304771</v>
      </c>
      <c r="BC8" s="192">
        <v>261.69940883634104</v>
      </c>
      <c r="BD8" s="192">
        <v>269.29427807047472</v>
      </c>
      <c r="BE8" s="192">
        <v>313.60468331364939</v>
      </c>
      <c r="BF8" s="192">
        <v>279.96852768903091</v>
      </c>
      <c r="BG8" s="192">
        <v>276.65722420634921</v>
      </c>
      <c r="BH8" s="192">
        <v>517.77546038543892</v>
      </c>
      <c r="BI8" s="192">
        <v>289.80178984447696</v>
      </c>
      <c r="BJ8" s="192">
        <v>239.88470619387013</v>
      </c>
      <c r="BK8" s="192">
        <v>350.51792925214022</v>
      </c>
      <c r="BL8" s="192">
        <v>353.46545934113743</v>
      </c>
      <c r="BM8" s="192">
        <v>293.47718779630765</v>
      </c>
      <c r="BN8" s="192">
        <v>239.27741718043566</v>
      </c>
      <c r="BO8" s="192">
        <v>370.09882459873165</v>
      </c>
      <c r="BP8" s="192">
        <v>292.40499781011238</v>
      </c>
      <c r="BQ8" s="192">
        <v>380.71602552131969</v>
      </c>
      <c r="BR8" s="192">
        <v>398.2609440879927</v>
      </c>
      <c r="BS8" s="192">
        <v>302.29675972083749</v>
      </c>
      <c r="BT8" s="192">
        <v>365.63834920309012</v>
      </c>
      <c r="BU8" s="192">
        <v>338.51365619973421</v>
      </c>
      <c r="BV8" s="192">
        <v>430.29212042152943</v>
      </c>
    </row>
    <row r="9" spans="1:74" ht="7.5" customHeight="1" x14ac:dyDescent="0.25">
      <c r="A9" s="196"/>
      <c r="B9" s="188"/>
      <c r="C9" s="188"/>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row>
    <row r="10" spans="1:74" ht="15" customHeight="1" x14ac:dyDescent="0.25">
      <c r="A10" s="187" t="s">
        <v>245</v>
      </c>
      <c r="B10" s="188"/>
      <c r="C10" s="188"/>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row>
    <row r="11" spans="1:74" ht="14.25" customHeight="1" x14ac:dyDescent="0.25">
      <c r="A11" s="190" t="s">
        <v>116</v>
      </c>
      <c r="B11" s="312">
        <v>0</v>
      </c>
      <c r="C11" s="312">
        <v>235</v>
      </c>
      <c r="D11" s="312">
        <v>3501</v>
      </c>
      <c r="E11" s="312">
        <v>1275</v>
      </c>
      <c r="F11" s="312">
        <v>2776</v>
      </c>
      <c r="G11" s="312">
        <v>5244</v>
      </c>
      <c r="H11" s="312">
        <v>4816</v>
      </c>
      <c r="I11" s="312">
        <v>2505</v>
      </c>
      <c r="J11" s="312">
        <v>716</v>
      </c>
      <c r="K11" s="312">
        <v>154</v>
      </c>
      <c r="L11" s="312">
        <v>1712</v>
      </c>
      <c r="M11" s="312">
        <v>165</v>
      </c>
      <c r="N11" s="312">
        <v>1379</v>
      </c>
      <c r="O11" s="312">
        <v>17809</v>
      </c>
      <c r="P11" s="312">
        <v>3874</v>
      </c>
      <c r="Q11" s="312">
        <v>7302</v>
      </c>
      <c r="R11" s="312">
        <v>1787</v>
      </c>
      <c r="S11" s="312">
        <v>410</v>
      </c>
      <c r="T11" s="312">
        <v>1922</v>
      </c>
      <c r="U11" s="312">
        <v>2041</v>
      </c>
      <c r="V11" s="312">
        <v>408</v>
      </c>
      <c r="W11" s="312">
        <v>3996</v>
      </c>
      <c r="X11" s="312">
        <v>749</v>
      </c>
      <c r="Y11" s="312">
        <v>3976</v>
      </c>
      <c r="Z11" s="312">
        <v>2343</v>
      </c>
      <c r="AA11" s="312">
        <v>1701</v>
      </c>
      <c r="AB11" s="312">
        <v>410</v>
      </c>
      <c r="AC11" s="312">
        <v>18464</v>
      </c>
      <c r="AD11" s="312">
        <v>141</v>
      </c>
      <c r="AE11" s="312">
        <v>600</v>
      </c>
      <c r="AF11" s="312">
        <v>9019</v>
      </c>
      <c r="AG11" s="312">
        <v>104083</v>
      </c>
      <c r="AH11" s="312">
        <v>24149</v>
      </c>
      <c r="AI11" s="312">
        <v>993</v>
      </c>
      <c r="AJ11" s="312">
        <v>745</v>
      </c>
      <c r="AK11" s="312">
        <v>2981</v>
      </c>
      <c r="AL11" s="312">
        <v>7776</v>
      </c>
      <c r="AM11" s="312">
        <v>1068</v>
      </c>
      <c r="AN11" s="312">
        <v>2105</v>
      </c>
      <c r="AO11" s="312">
        <v>12368</v>
      </c>
      <c r="AP11" s="312">
        <v>762</v>
      </c>
      <c r="AQ11" s="312">
        <v>2544</v>
      </c>
      <c r="AR11" s="312">
        <v>3142</v>
      </c>
      <c r="AS11" s="312">
        <v>4395</v>
      </c>
      <c r="AT11" s="312">
        <v>1309</v>
      </c>
      <c r="AU11" s="312">
        <v>2006</v>
      </c>
      <c r="AV11" s="312">
        <v>2654</v>
      </c>
      <c r="AW11" s="312">
        <v>755</v>
      </c>
      <c r="AX11" s="312">
        <v>5104</v>
      </c>
      <c r="AY11" s="312">
        <v>1141</v>
      </c>
      <c r="AZ11" s="312">
        <v>1358</v>
      </c>
      <c r="BA11" s="312">
        <v>3860</v>
      </c>
      <c r="BB11" s="312">
        <v>1315</v>
      </c>
      <c r="BC11" s="312">
        <v>3549</v>
      </c>
      <c r="BD11" s="312">
        <v>31897</v>
      </c>
      <c r="BE11" s="312">
        <v>3481</v>
      </c>
      <c r="BF11" s="312">
        <v>429</v>
      </c>
      <c r="BG11" s="312">
        <v>754</v>
      </c>
      <c r="BH11" s="312">
        <v>395</v>
      </c>
      <c r="BI11" s="312">
        <v>1731</v>
      </c>
      <c r="BJ11" s="312">
        <v>4654</v>
      </c>
      <c r="BK11" s="312">
        <v>652</v>
      </c>
      <c r="BL11" s="312">
        <v>71387</v>
      </c>
      <c r="BM11" s="312">
        <v>8874</v>
      </c>
      <c r="BN11" s="312">
        <v>785</v>
      </c>
      <c r="BO11" s="312">
        <v>5570</v>
      </c>
      <c r="BP11" s="312">
        <v>1759</v>
      </c>
      <c r="BQ11" s="312">
        <v>478</v>
      </c>
      <c r="BR11" s="312">
        <v>473</v>
      </c>
      <c r="BS11" s="312">
        <v>2528</v>
      </c>
      <c r="BT11" s="312">
        <v>2156</v>
      </c>
      <c r="BU11" s="312">
        <v>1247</v>
      </c>
      <c r="BV11" s="312">
        <v>430842</v>
      </c>
    </row>
    <row r="12" spans="1:74" ht="14.25" customHeight="1" x14ac:dyDescent="0.25">
      <c r="A12" s="193" t="s">
        <v>340</v>
      </c>
      <c r="B12" s="312">
        <v>0</v>
      </c>
      <c r="C12" s="312">
        <v>5315998.8899999997</v>
      </c>
      <c r="D12" s="312">
        <v>103923431.47</v>
      </c>
      <c r="E12" s="312">
        <v>37296462</v>
      </c>
      <c r="F12" s="312">
        <v>99356580</v>
      </c>
      <c r="G12" s="312">
        <v>171801204</v>
      </c>
      <c r="H12" s="312">
        <v>160543970</v>
      </c>
      <c r="I12" s="312">
        <v>69135015.260000005</v>
      </c>
      <c r="J12" s="312">
        <v>20579247</v>
      </c>
      <c r="K12" s="312">
        <v>5251375</v>
      </c>
      <c r="L12" s="312">
        <v>48496763.149999999</v>
      </c>
      <c r="M12" s="312">
        <v>4699450</v>
      </c>
      <c r="N12" s="312">
        <v>30006261</v>
      </c>
      <c r="O12" s="312">
        <v>647112058</v>
      </c>
      <c r="P12" s="312">
        <v>109826278</v>
      </c>
      <c r="Q12" s="312">
        <v>213455530.49000001</v>
      </c>
      <c r="R12" s="312">
        <v>47965405.020000003</v>
      </c>
      <c r="S12" s="312">
        <v>10747811.82</v>
      </c>
      <c r="T12" s="312">
        <v>64524896.060000002</v>
      </c>
      <c r="U12" s="312">
        <v>64490146.640000001</v>
      </c>
      <c r="V12" s="312">
        <v>14297211.01</v>
      </c>
      <c r="W12" s="312">
        <v>143418003.59999999</v>
      </c>
      <c r="X12" s="312">
        <v>18770641.969999999</v>
      </c>
      <c r="Y12" s="312">
        <v>145738547.33000001</v>
      </c>
      <c r="Z12" s="312">
        <v>55013561</v>
      </c>
      <c r="AA12" s="312">
        <v>51514856</v>
      </c>
      <c r="AB12" s="312">
        <v>11256239</v>
      </c>
      <c r="AC12" s="312">
        <v>600073699</v>
      </c>
      <c r="AD12" s="312">
        <v>4303433</v>
      </c>
      <c r="AE12" s="312">
        <v>18998367</v>
      </c>
      <c r="AF12" s="312">
        <v>331606198.51999998</v>
      </c>
      <c r="AG12" s="312">
        <v>2889363379.6799998</v>
      </c>
      <c r="AH12" s="312">
        <v>714938853.98000002</v>
      </c>
      <c r="AI12" s="312">
        <v>32282916</v>
      </c>
      <c r="AJ12" s="312">
        <v>24170621</v>
      </c>
      <c r="AK12" s="312">
        <v>91470554.989999995</v>
      </c>
      <c r="AL12" s="312">
        <v>242185854.43000001</v>
      </c>
      <c r="AM12" s="312">
        <v>32894683.079999998</v>
      </c>
      <c r="AN12" s="312">
        <v>58200318</v>
      </c>
      <c r="AO12" s="312">
        <v>405335151</v>
      </c>
      <c r="AP12" s="312">
        <v>23627440</v>
      </c>
      <c r="AQ12" s="312">
        <v>88384425</v>
      </c>
      <c r="AR12" s="312">
        <v>92626021</v>
      </c>
      <c r="AS12" s="312">
        <v>129969465.78</v>
      </c>
      <c r="AT12" s="312">
        <v>39184628</v>
      </c>
      <c r="AU12" s="312">
        <v>58713751</v>
      </c>
      <c r="AV12" s="312">
        <v>85369053</v>
      </c>
      <c r="AW12" s="312">
        <v>20165300</v>
      </c>
      <c r="AX12" s="312">
        <v>169008719.12</v>
      </c>
      <c r="AY12" s="312">
        <v>34481597</v>
      </c>
      <c r="AZ12" s="312">
        <v>45695188</v>
      </c>
      <c r="BA12" s="312">
        <v>135378637</v>
      </c>
      <c r="BB12" s="312">
        <v>31649726</v>
      </c>
      <c r="BC12" s="312">
        <v>117175344</v>
      </c>
      <c r="BD12" s="312">
        <v>1047674588</v>
      </c>
      <c r="BE12" s="312">
        <v>99153426.090000004</v>
      </c>
      <c r="BF12" s="312">
        <v>11294125</v>
      </c>
      <c r="BG12" s="312">
        <v>20739791</v>
      </c>
      <c r="BH12" s="312">
        <v>13441758.529999999</v>
      </c>
      <c r="BI12" s="312">
        <v>39854821.149999999</v>
      </c>
      <c r="BJ12" s="312">
        <v>139304494.24000001</v>
      </c>
      <c r="BK12" s="312">
        <v>21676169.16</v>
      </c>
      <c r="BL12" s="312">
        <v>2214389454.0546999</v>
      </c>
      <c r="BM12" s="312">
        <v>304186507</v>
      </c>
      <c r="BN12" s="312">
        <v>16826926</v>
      </c>
      <c r="BO12" s="312">
        <v>197096101</v>
      </c>
      <c r="BP12" s="312">
        <v>53903009</v>
      </c>
      <c r="BQ12" s="312">
        <v>11853213</v>
      </c>
      <c r="BR12" s="312">
        <v>14196470</v>
      </c>
      <c r="BS12" s="312">
        <v>67910428</v>
      </c>
      <c r="BT12" s="312">
        <v>85014850</v>
      </c>
      <c r="BU12" s="312">
        <v>44450580</v>
      </c>
      <c r="BV12" s="312">
        <v>13274756979.514698</v>
      </c>
    </row>
    <row r="13" spans="1:74" x14ac:dyDescent="0.25">
      <c r="A13" s="193" t="s">
        <v>115</v>
      </c>
      <c r="B13" s="599">
        <v>0</v>
      </c>
      <c r="C13" s="192">
        <v>278127.32</v>
      </c>
      <c r="D13" s="192">
        <v>3066867</v>
      </c>
      <c r="E13" s="192">
        <v>1020014.33</v>
      </c>
      <c r="F13" s="192">
        <v>1684534</v>
      </c>
      <c r="G13" s="192">
        <v>4007275.5</v>
      </c>
      <c r="H13" s="192">
        <v>2827440</v>
      </c>
      <c r="I13" s="192">
        <v>2403023.0499999998</v>
      </c>
      <c r="J13" s="192">
        <v>572167.06999999995</v>
      </c>
      <c r="K13" s="192">
        <v>179491.3</v>
      </c>
      <c r="L13" s="192">
        <v>1056979</v>
      </c>
      <c r="M13" s="192">
        <v>99928.75</v>
      </c>
      <c r="N13" s="192">
        <v>431736.7</v>
      </c>
      <c r="O13" s="192">
        <v>16714687</v>
      </c>
      <c r="P13" s="192">
        <v>3045561.09</v>
      </c>
      <c r="Q13" s="192">
        <v>6117549.6200000001</v>
      </c>
      <c r="R13" s="192">
        <v>1220580.6299999999</v>
      </c>
      <c r="S13" s="192">
        <v>327877.33</v>
      </c>
      <c r="T13" s="192">
        <v>1537372.94</v>
      </c>
      <c r="U13" s="192">
        <v>1804920.91</v>
      </c>
      <c r="V13" s="192">
        <v>301058.98</v>
      </c>
      <c r="W13" s="192">
        <v>3763608.17</v>
      </c>
      <c r="X13" s="192">
        <v>412654.07</v>
      </c>
      <c r="Y13" s="192">
        <v>2779218.49</v>
      </c>
      <c r="Z13" s="192">
        <v>1921593</v>
      </c>
      <c r="AA13" s="192">
        <v>1066520.04</v>
      </c>
      <c r="AB13" s="192">
        <v>180575.51</v>
      </c>
      <c r="AC13" s="192">
        <v>13335917</v>
      </c>
      <c r="AD13" s="192">
        <v>83039.83</v>
      </c>
      <c r="AE13" s="192">
        <v>223491</v>
      </c>
      <c r="AF13" s="192">
        <v>8075325</v>
      </c>
      <c r="AG13" s="192">
        <v>140282263.58000001</v>
      </c>
      <c r="AH13" s="192">
        <v>19507491.859999999</v>
      </c>
      <c r="AI13" s="192">
        <v>647909.04</v>
      </c>
      <c r="AJ13" s="192">
        <v>484374</v>
      </c>
      <c r="AK13" s="192">
        <v>1926795.94</v>
      </c>
      <c r="AL13" s="192">
        <v>5668569.1600000001</v>
      </c>
      <c r="AM13" s="192">
        <v>548611.22</v>
      </c>
      <c r="AN13" s="192">
        <v>1719682.52</v>
      </c>
      <c r="AO13" s="192">
        <v>8704300</v>
      </c>
      <c r="AP13" s="192">
        <v>526538.65</v>
      </c>
      <c r="AQ13" s="192">
        <v>2010675.94</v>
      </c>
      <c r="AR13" s="192">
        <v>2873675.31</v>
      </c>
      <c r="AS13" s="192">
        <v>4122217</v>
      </c>
      <c r="AT13" s="192">
        <v>1103737.46</v>
      </c>
      <c r="AU13" s="192">
        <v>2163792.02</v>
      </c>
      <c r="AV13" s="192">
        <v>2533943</v>
      </c>
      <c r="AW13" s="192">
        <v>548265</v>
      </c>
      <c r="AX13" s="192">
        <v>5137267.26</v>
      </c>
      <c r="AY13" s="192">
        <v>795436.88</v>
      </c>
      <c r="AZ13" s="192">
        <v>1530488</v>
      </c>
      <c r="BA13" s="192">
        <v>2688818</v>
      </c>
      <c r="BB13" s="192">
        <v>691374.97</v>
      </c>
      <c r="BC13" s="192">
        <v>2396056</v>
      </c>
      <c r="BD13" s="192">
        <v>24715924.539999999</v>
      </c>
      <c r="BE13" s="192">
        <v>2680001.04</v>
      </c>
      <c r="BF13" s="192">
        <v>313357.32</v>
      </c>
      <c r="BG13" s="192">
        <v>456057.91</v>
      </c>
      <c r="BH13" s="192">
        <v>311465.82</v>
      </c>
      <c r="BI13" s="192">
        <v>1114408.82</v>
      </c>
      <c r="BJ13" s="192">
        <v>3402943</v>
      </c>
      <c r="BK13" s="192">
        <v>560345.91</v>
      </c>
      <c r="BL13" s="192">
        <v>70110535</v>
      </c>
      <c r="BM13" s="192">
        <v>6652305</v>
      </c>
      <c r="BN13" s="192">
        <v>363518.58</v>
      </c>
      <c r="BO13" s="192">
        <v>5282838</v>
      </c>
      <c r="BP13" s="192">
        <v>1024770.03</v>
      </c>
      <c r="BQ13" s="192">
        <v>447240.74</v>
      </c>
      <c r="BR13" s="192">
        <v>354198.83</v>
      </c>
      <c r="BS13" s="192">
        <v>1457647</v>
      </c>
      <c r="BT13" s="192">
        <v>2522141</v>
      </c>
      <c r="BU13" s="192">
        <v>1147886.57</v>
      </c>
      <c r="BV13" s="192">
        <v>412069002.55000001</v>
      </c>
    </row>
    <row r="14" spans="1:74" x14ac:dyDescent="0.25">
      <c r="A14" s="193" t="s">
        <v>341</v>
      </c>
      <c r="B14" s="312">
        <v>0</v>
      </c>
      <c r="C14" s="194">
        <v>22621.271872340425</v>
      </c>
      <c r="D14" s="194">
        <v>29683.927869180236</v>
      </c>
      <c r="E14" s="194">
        <v>29252.127058823531</v>
      </c>
      <c r="F14" s="194">
        <v>35791.275216138325</v>
      </c>
      <c r="G14" s="194">
        <v>32761.480549199085</v>
      </c>
      <c r="H14" s="194">
        <v>33335.541943521595</v>
      </c>
      <c r="I14" s="194">
        <v>27598.808487025952</v>
      </c>
      <c r="J14" s="194">
        <v>28741.965083798881</v>
      </c>
      <c r="K14" s="194">
        <v>34099.837662337661</v>
      </c>
      <c r="L14" s="194">
        <v>28327.548568925235</v>
      </c>
      <c r="M14" s="194">
        <v>28481.515151515152</v>
      </c>
      <c r="N14" s="194">
        <v>21759.435097897025</v>
      </c>
      <c r="O14" s="194">
        <v>36336.23774496041</v>
      </c>
      <c r="P14" s="194">
        <v>28349.581311306145</v>
      </c>
      <c r="Q14" s="194">
        <v>29232.474731580391</v>
      </c>
      <c r="R14" s="194">
        <v>26841.301074426414</v>
      </c>
      <c r="S14" s="194">
        <v>26214.175170731709</v>
      </c>
      <c r="T14" s="194">
        <v>33571.746129032261</v>
      </c>
      <c r="U14" s="194">
        <v>31597.328094071534</v>
      </c>
      <c r="V14" s="194">
        <v>35042.183848039218</v>
      </c>
      <c r="W14" s="194">
        <v>35890.391291291293</v>
      </c>
      <c r="X14" s="194">
        <v>25060.937209612817</v>
      </c>
      <c r="Y14" s="194">
        <v>36654.564217806845</v>
      </c>
      <c r="Z14" s="194">
        <v>23479.966282543748</v>
      </c>
      <c r="AA14" s="194">
        <v>30285.04174015285</v>
      </c>
      <c r="AB14" s="194">
        <v>27454.241463414633</v>
      </c>
      <c r="AC14" s="194">
        <v>32499.65874133449</v>
      </c>
      <c r="AD14" s="194">
        <v>30520.801418439718</v>
      </c>
      <c r="AE14" s="194">
        <v>31663.945</v>
      </c>
      <c r="AF14" s="194">
        <v>36767.512863953874</v>
      </c>
      <c r="AG14" s="194">
        <v>27760.185425862051</v>
      </c>
      <c r="AH14" s="194">
        <v>29605.319225640815</v>
      </c>
      <c r="AI14" s="194">
        <v>32510.489425981872</v>
      </c>
      <c r="AJ14" s="194">
        <v>32443.786577181207</v>
      </c>
      <c r="AK14" s="194">
        <v>30684.52029184837</v>
      </c>
      <c r="AL14" s="194">
        <v>31145.300209619341</v>
      </c>
      <c r="AM14" s="194">
        <v>30800.265056179775</v>
      </c>
      <c r="AN14" s="194">
        <v>27648.607125890736</v>
      </c>
      <c r="AO14" s="194">
        <v>32772.893838939199</v>
      </c>
      <c r="AP14" s="194">
        <v>31007.139107611547</v>
      </c>
      <c r="AQ14" s="194">
        <v>34742.305424528298</v>
      </c>
      <c r="AR14" s="194">
        <v>29479.955760662</v>
      </c>
      <c r="AS14" s="194">
        <v>29572.119631399317</v>
      </c>
      <c r="AT14" s="194">
        <v>29934.780748663103</v>
      </c>
      <c r="AU14" s="194">
        <v>29269.068295114655</v>
      </c>
      <c r="AV14" s="194">
        <v>32166.184250188395</v>
      </c>
      <c r="AW14" s="194">
        <v>26709.006622516557</v>
      </c>
      <c r="AX14" s="194">
        <v>33112.99355799373</v>
      </c>
      <c r="AY14" s="194">
        <v>30220.505696757231</v>
      </c>
      <c r="AZ14" s="194">
        <v>33648.886597938144</v>
      </c>
      <c r="BA14" s="194">
        <v>35072.185751295336</v>
      </c>
      <c r="BB14" s="194">
        <v>24068.232699619773</v>
      </c>
      <c r="BC14" s="194">
        <v>33016.439560439561</v>
      </c>
      <c r="BD14" s="194">
        <v>32845.552497100041</v>
      </c>
      <c r="BE14" s="194">
        <v>28484.178710140764</v>
      </c>
      <c r="BF14" s="194">
        <v>26326.631701631701</v>
      </c>
      <c r="BG14" s="194">
        <v>27506.354111405835</v>
      </c>
      <c r="BH14" s="194">
        <v>34029.768430379743</v>
      </c>
      <c r="BI14" s="194">
        <v>23024.160109763143</v>
      </c>
      <c r="BJ14" s="194">
        <v>29932.207614954881</v>
      </c>
      <c r="BK14" s="194">
        <v>33245.658220858895</v>
      </c>
      <c r="BL14" s="194">
        <v>31019.505709088487</v>
      </c>
      <c r="BM14" s="194">
        <v>34278.398354744197</v>
      </c>
      <c r="BN14" s="194">
        <v>21435.574522292995</v>
      </c>
      <c r="BO14" s="194">
        <v>35385.29640933573</v>
      </c>
      <c r="BP14" s="194">
        <v>30644.12109152928</v>
      </c>
      <c r="BQ14" s="194">
        <v>24797.516736401674</v>
      </c>
      <c r="BR14" s="194">
        <v>30013.678646934462</v>
      </c>
      <c r="BS14" s="194">
        <v>26863.302215189873</v>
      </c>
      <c r="BT14" s="194">
        <v>39431.748608534326</v>
      </c>
      <c r="BU14" s="194">
        <v>35646.014434643141</v>
      </c>
      <c r="BV14" s="194">
        <v>30811.195239820394</v>
      </c>
    </row>
    <row r="15" spans="1:74" x14ac:dyDescent="0.25">
      <c r="A15" s="190" t="s">
        <v>106</v>
      </c>
      <c r="B15" s="312">
        <v>0</v>
      </c>
      <c r="C15" s="192">
        <v>1183.520510638298</v>
      </c>
      <c r="D15" s="192">
        <v>875.99742930591265</v>
      </c>
      <c r="E15" s="192">
        <v>800.01123921568626</v>
      </c>
      <c r="F15" s="192">
        <v>606.82060518731987</v>
      </c>
      <c r="G15" s="192">
        <v>764.16390160183062</v>
      </c>
      <c r="H15" s="192">
        <v>587.09302325581393</v>
      </c>
      <c r="I15" s="192">
        <v>959.29063872255483</v>
      </c>
      <c r="J15" s="192">
        <v>799.11601955307253</v>
      </c>
      <c r="K15" s="192">
        <v>1165.5279220779221</v>
      </c>
      <c r="L15" s="192">
        <v>617.3942757009346</v>
      </c>
      <c r="M15" s="192">
        <v>605.62878787878788</v>
      </c>
      <c r="N15" s="192">
        <v>313.07955039883973</v>
      </c>
      <c r="O15" s="192">
        <v>938.55281037677582</v>
      </c>
      <c r="P15" s="192">
        <v>786.15412751677843</v>
      </c>
      <c r="Q15" s="192">
        <v>837.7909641194193</v>
      </c>
      <c r="R15" s="192">
        <v>683.03336877448226</v>
      </c>
      <c r="S15" s="192">
        <v>799.70080487804887</v>
      </c>
      <c r="T15" s="192">
        <v>799.88186264308013</v>
      </c>
      <c r="U15" s="192">
        <v>884.33165605095542</v>
      </c>
      <c r="V15" s="192">
        <v>737.88965686274503</v>
      </c>
      <c r="W15" s="192">
        <v>941.84388638638632</v>
      </c>
      <c r="X15" s="192">
        <v>550.94001335113489</v>
      </c>
      <c r="Y15" s="192">
        <v>698.99861418511068</v>
      </c>
      <c r="Z15" s="192">
        <v>820.1421254801536</v>
      </c>
      <c r="AA15" s="192">
        <v>626.9959082892417</v>
      </c>
      <c r="AB15" s="192">
        <v>440.42807317073175</v>
      </c>
      <c r="AC15" s="192">
        <v>722.2658687175043</v>
      </c>
      <c r="AD15" s="192">
        <v>588.93496453900707</v>
      </c>
      <c r="AE15" s="192">
        <v>372.48500000000001</v>
      </c>
      <c r="AF15" s="192">
        <v>895.36811176405365</v>
      </c>
      <c r="AG15" s="192">
        <v>1347.7922771249869</v>
      </c>
      <c r="AH15" s="192">
        <v>807.79708724998966</v>
      </c>
      <c r="AI15" s="192">
        <v>652.4763746223565</v>
      </c>
      <c r="AJ15" s="192">
        <v>650.16644295302012</v>
      </c>
      <c r="AK15" s="192">
        <v>646.35891982556188</v>
      </c>
      <c r="AL15" s="192">
        <v>728.98265946502056</v>
      </c>
      <c r="AM15" s="192">
        <v>513.68091760299626</v>
      </c>
      <c r="AN15" s="192">
        <v>816.95131591448933</v>
      </c>
      <c r="AO15" s="192">
        <v>703.77587322121599</v>
      </c>
      <c r="AP15" s="192">
        <v>690.99560367454069</v>
      </c>
      <c r="AQ15" s="192">
        <v>790.36003930817606</v>
      </c>
      <c r="AR15" s="192">
        <v>914.60067154678552</v>
      </c>
      <c r="AS15" s="192">
        <v>937.93333333333328</v>
      </c>
      <c r="AT15" s="192">
        <v>843.19133689839566</v>
      </c>
      <c r="AU15" s="192">
        <v>1078.6600299102693</v>
      </c>
      <c r="AV15" s="192">
        <v>954.76375282592312</v>
      </c>
      <c r="AW15" s="192">
        <v>726.17880794701989</v>
      </c>
      <c r="AX15" s="192">
        <v>1006.5178800940438</v>
      </c>
      <c r="AY15" s="192">
        <v>697.14012269938655</v>
      </c>
      <c r="AZ15" s="192">
        <v>1127.0162002945508</v>
      </c>
      <c r="BA15" s="192">
        <v>696.58497409326424</v>
      </c>
      <c r="BB15" s="192">
        <v>525.760433460076</v>
      </c>
      <c r="BC15" s="192">
        <v>675.1355311355311</v>
      </c>
      <c r="BD15" s="192">
        <v>774.86674420791917</v>
      </c>
      <c r="BE15" s="192">
        <v>769.89400746911804</v>
      </c>
      <c r="BF15" s="192">
        <v>730.43664335664334</v>
      </c>
      <c r="BG15" s="192">
        <v>604.85133952254637</v>
      </c>
      <c r="BH15" s="192">
        <v>788.52106329113928</v>
      </c>
      <c r="BI15" s="192">
        <v>643.794812247256</v>
      </c>
      <c r="BJ15" s="192">
        <v>731.18672110012892</v>
      </c>
      <c r="BK15" s="192">
        <v>859.42624233128845</v>
      </c>
      <c r="BL15" s="192">
        <v>982.11908330648441</v>
      </c>
      <c r="BM15" s="192">
        <v>749.63995943204873</v>
      </c>
      <c r="BN15" s="192">
        <v>463.08099363057329</v>
      </c>
      <c r="BO15" s="192">
        <v>948.44488330341107</v>
      </c>
      <c r="BP15" s="192">
        <v>582.58671404206939</v>
      </c>
      <c r="BQ15" s="192">
        <v>935.65008368200836</v>
      </c>
      <c r="BR15" s="192">
        <v>748.83473572938692</v>
      </c>
      <c r="BS15" s="192">
        <v>576.60087025316454</v>
      </c>
      <c r="BT15" s="192">
        <v>1169.8242115027829</v>
      </c>
      <c r="BU15" s="192">
        <v>920.51850040096235</v>
      </c>
      <c r="BV15" s="192">
        <v>956.42718804109165</v>
      </c>
    </row>
    <row r="16" spans="1:74" ht="6" customHeight="1" x14ac:dyDescent="0.25">
      <c r="A16" s="193"/>
      <c r="B16" s="188"/>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row>
    <row r="17" spans="1:77" ht="26.4" x14ac:dyDescent="0.25">
      <c r="A17" s="187" t="s">
        <v>30</v>
      </c>
      <c r="B17" s="188"/>
      <c r="C17" s="188"/>
      <c r="D17" s="188"/>
      <c r="E17" s="188"/>
      <c r="F17" s="188"/>
      <c r="G17" s="188"/>
      <c r="H17" s="188"/>
      <c r="I17" s="188"/>
      <c r="J17" s="188"/>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row>
    <row r="18" spans="1:77" x14ac:dyDescent="0.25">
      <c r="A18" s="190" t="s">
        <v>248</v>
      </c>
      <c r="B18" s="312">
        <v>43</v>
      </c>
      <c r="C18" s="312">
        <v>20</v>
      </c>
      <c r="D18" s="312">
        <v>397</v>
      </c>
      <c r="E18" s="312">
        <v>127</v>
      </c>
      <c r="F18" s="312">
        <v>437</v>
      </c>
      <c r="G18" s="312">
        <v>1027</v>
      </c>
      <c r="H18" s="312">
        <v>723</v>
      </c>
      <c r="I18" s="312">
        <v>226</v>
      </c>
      <c r="J18" s="312">
        <v>58</v>
      </c>
      <c r="K18" s="312">
        <v>13</v>
      </c>
      <c r="L18" s="312">
        <v>123</v>
      </c>
      <c r="M18" s="312">
        <v>11</v>
      </c>
      <c r="N18" s="312">
        <v>167</v>
      </c>
      <c r="O18" s="312">
        <v>4359</v>
      </c>
      <c r="P18" s="312">
        <v>497</v>
      </c>
      <c r="Q18" s="312">
        <v>1211</v>
      </c>
      <c r="R18" s="312">
        <v>150</v>
      </c>
      <c r="S18" s="312">
        <v>29</v>
      </c>
      <c r="T18" s="312">
        <v>247</v>
      </c>
      <c r="U18" s="312">
        <v>221</v>
      </c>
      <c r="V18" s="312">
        <v>47</v>
      </c>
      <c r="W18" s="312">
        <v>511</v>
      </c>
      <c r="X18" s="312">
        <v>109</v>
      </c>
      <c r="Y18" s="312">
        <v>599</v>
      </c>
      <c r="Z18" s="312">
        <v>161</v>
      </c>
      <c r="AA18" s="312">
        <v>210</v>
      </c>
      <c r="AB18" s="312">
        <v>42</v>
      </c>
      <c r="AC18" s="312">
        <v>2065</v>
      </c>
      <c r="AD18" s="312">
        <v>11</v>
      </c>
      <c r="AE18" s="312">
        <v>81</v>
      </c>
      <c r="AF18" s="312">
        <v>1601</v>
      </c>
      <c r="AG18" s="312">
        <v>7984</v>
      </c>
      <c r="AH18" s="312">
        <v>3617</v>
      </c>
      <c r="AI18" s="312">
        <v>69</v>
      </c>
      <c r="AJ18" s="312">
        <v>62</v>
      </c>
      <c r="AK18" s="312">
        <v>326</v>
      </c>
      <c r="AL18" s="312">
        <v>941</v>
      </c>
      <c r="AM18" s="312">
        <v>128</v>
      </c>
      <c r="AN18" s="312">
        <v>173</v>
      </c>
      <c r="AO18" s="312">
        <v>1605</v>
      </c>
      <c r="AP18" s="312">
        <v>110</v>
      </c>
      <c r="AQ18" s="312">
        <v>296</v>
      </c>
      <c r="AR18" s="312">
        <v>380</v>
      </c>
      <c r="AS18" s="312">
        <v>829</v>
      </c>
      <c r="AT18" s="312">
        <v>133</v>
      </c>
      <c r="AU18" s="312">
        <v>160</v>
      </c>
      <c r="AV18" s="312">
        <v>254</v>
      </c>
      <c r="AW18" s="312">
        <v>70</v>
      </c>
      <c r="AX18" s="312">
        <v>940</v>
      </c>
      <c r="AY18" s="312">
        <v>137</v>
      </c>
      <c r="AZ18" s="312">
        <v>166</v>
      </c>
      <c r="BA18" s="312">
        <v>505</v>
      </c>
      <c r="BB18" s="312">
        <v>147</v>
      </c>
      <c r="BC18" s="312">
        <v>367</v>
      </c>
      <c r="BD18" s="312">
        <v>4789</v>
      </c>
      <c r="BE18" s="312">
        <v>371</v>
      </c>
      <c r="BF18" s="312">
        <v>61</v>
      </c>
      <c r="BG18" s="312">
        <v>64</v>
      </c>
      <c r="BH18" s="312">
        <v>49</v>
      </c>
      <c r="BI18" s="312">
        <v>141</v>
      </c>
      <c r="BJ18" s="312">
        <v>509</v>
      </c>
      <c r="BK18" s="312">
        <v>92</v>
      </c>
      <c r="BL18" s="312">
        <v>10864</v>
      </c>
      <c r="BM18" s="312">
        <v>1044</v>
      </c>
      <c r="BN18" s="312">
        <v>35</v>
      </c>
      <c r="BO18" s="312">
        <v>694</v>
      </c>
      <c r="BP18" s="312">
        <v>161</v>
      </c>
      <c r="BQ18" s="312">
        <v>40</v>
      </c>
      <c r="BR18" s="312">
        <v>50</v>
      </c>
      <c r="BS18" s="312">
        <v>234</v>
      </c>
      <c r="BT18" s="312">
        <v>369</v>
      </c>
      <c r="BU18" s="312">
        <v>199</v>
      </c>
      <c r="BV18" s="312">
        <v>54688</v>
      </c>
    </row>
    <row r="19" spans="1:77" x14ac:dyDescent="0.25">
      <c r="A19" s="190" t="s">
        <v>31</v>
      </c>
      <c r="B19" s="312">
        <v>0</v>
      </c>
      <c r="C19" s="312">
        <v>0</v>
      </c>
      <c r="D19" s="312">
        <v>2</v>
      </c>
      <c r="E19" s="312">
        <v>0</v>
      </c>
      <c r="F19" s="312">
        <v>0</v>
      </c>
      <c r="G19" s="312">
        <v>0</v>
      </c>
      <c r="H19" s="312">
        <v>2</v>
      </c>
      <c r="I19" s="312">
        <v>0</v>
      </c>
      <c r="J19" s="312">
        <v>0</v>
      </c>
      <c r="K19" s="312">
        <v>0</v>
      </c>
      <c r="L19" s="312">
        <v>0</v>
      </c>
      <c r="M19" s="312">
        <v>0</v>
      </c>
      <c r="N19" s="312">
        <v>0</v>
      </c>
      <c r="O19" s="312">
        <v>9</v>
      </c>
      <c r="P19" s="312">
        <v>1</v>
      </c>
      <c r="Q19" s="312">
        <v>5</v>
      </c>
      <c r="R19" s="312">
        <v>1</v>
      </c>
      <c r="S19" s="312">
        <v>0</v>
      </c>
      <c r="T19" s="312">
        <v>0</v>
      </c>
      <c r="U19" s="312">
        <v>1</v>
      </c>
      <c r="V19" s="312">
        <v>0</v>
      </c>
      <c r="W19" s="312">
        <v>0</v>
      </c>
      <c r="X19" s="312">
        <v>0</v>
      </c>
      <c r="Y19" s="312">
        <v>4</v>
      </c>
      <c r="Z19" s="312">
        <v>0</v>
      </c>
      <c r="AA19" s="312">
        <v>0</v>
      </c>
      <c r="AB19" s="312">
        <v>2</v>
      </c>
      <c r="AC19" s="312">
        <v>11</v>
      </c>
      <c r="AD19" s="312">
        <v>0</v>
      </c>
      <c r="AE19" s="312">
        <v>0</v>
      </c>
      <c r="AF19" s="312">
        <v>6</v>
      </c>
      <c r="AG19" s="312">
        <v>0</v>
      </c>
      <c r="AH19" s="312">
        <v>11</v>
      </c>
      <c r="AI19" s="312">
        <v>0</v>
      </c>
      <c r="AJ19" s="312">
        <v>0</v>
      </c>
      <c r="AK19" s="312">
        <v>3</v>
      </c>
      <c r="AL19" s="312">
        <v>1</v>
      </c>
      <c r="AM19" s="312">
        <v>0</v>
      </c>
      <c r="AN19" s="312">
        <v>0</v>
      </c>
      <c r="AO19" s="312">
        <v>3</v>
      </c>
      <c r="AP19" s="312">
        <v>0</v>
      </c>
      <c r="AQ19" s="312">
        <v>3</v>
      </c>
      <c r="AR19" s="312">
        <v>0</v>
      </c>
      <c r="AS19" s="312">
        <v>0</v>
      </c>
      <c r="AT19" s="312">
        <v>0</v>
      </c>
      <c r="AU19" s="312">
        <v>0</v>
      </c>
      <c r="AV19" s="312">
        <v>0</v>
      </c>
      <c r="AW19" s="312">
        <v>0</v>
      </c>
      <c r="AX19" s="312">
        <v>0</v>
      </c>
      <c r="AY19" s="312">
        <v>0</v>
      </c>
      <c r="AZ19" s="312">
        <v>0</v>
      </c>
      <c r="BA19" s="312">
        <v>1</v>
      </c>
      <c r="BB19" s="312">
        <v>0</v>
      </c>
      <c r="BC19" s="312">
        <v>2</v>
      </c>
      <c r="BD19" s="312">
        <v>2</v>
      </c>
      <c r="BE19" s="312">
        <v>0</v>
      </c>
      <c r="BF19" s="312">
        <v>0</v>
      </c>
      <c r="BG19" s="312">
        <v>0</v>
      </c>
      <c r="BH19" s="312">
        <v>0</v>
      </c>
      <c r="BI19" s="312">
        <v>0</v>
      </c>
      <c r="BJ19" s="312">
        <v>0</v>
      </c>
      <c r="BK19" s="312">
        <v>0</v>
      </c>
      <c r="BL19" s="312">
        <v>42</v>
      </c>
      <c r="BM19" s="312">
        <v>2</v>
      </c>
      <c r="BN19" s="312">
        <v>0</v>
      </c>
      <c r="BO19" s="312">
        <v>1</v>
      </c>
      <c r="BP19" s="312">
        <v>1</v>
      </c>
      <c r="BQ19" s="312">
        <v>0</v>
      </c>
      <c r="BR19" s="312">
        <v>1</v>
      </c>
      <c r="BS19" s="312">
        <v>0</v>
      </c>
      <c r="BT19" s="312">
        <v>0</v>
      </c>
      <c r="BU19" s="312">
        <v>0</v>
      </c>
      <c r="BV19" s="312">
        <v>117</v>
      </c>
    </row>
    <row r="20" spans="1:77" ht="15" customHeight="1" x14ac:dyDescent="0.25">
      <c r="A20" s="190" t="s">
        <v>156</v>
      </c>
      <c r="B20" s="312">
        <v>0</v>
      </c>
      <c r="C20" s="312">
        <v>0</v>
      </c>
      <c r="D20" s="312">
        <v>0</v>
      </c>
      <c r="E20" s="312">
        <v>0</v>
      </c>
      <c r="F20" s="312">
        <v>0</v>
      </c>
      <c r="G20" s="312">
        <v>0</v>
      </c>
      <c r="H20" s="312">
        <v>0</v>
      </c>
      <c r="I20" s="312">
        <v>0</v>
      </c>
      <c r="J20" s="312">
        <v>0</v>
      </c>
      <c r="K20" s="312">
        <v>0</v>
      </c>
      <c r="L20" s="312">
        <v>0</v>
      </c>
      <c r="M20" s="312">
        <v>0</v>
      </c>
      <c r="N20" s="312">
        <v>0</v>
      </c>
      <c r="O20" s="312">
        <v>0</v>
      </c>
      <c r="P20" s="312">
        <v>0</v>
      </c>
      <c r="Q20" s="312">
        <v>0</v>
      </c>
      <c r="R20" s="312">
        <v>0</v>
      </c>
      <c r="S20" s="312">
        <v>0</v>
      </c>
      <c r="T20" s="312">
        <v>0</v>
      </c>
      <c r="U20" s="312">
        <v>0</v>
      </c>
      <c r="V20" s="312">
        <v>0</v>
      </c>
      <c r="W20" s="312">
        <v>0</v>
      </c>
      <c r="X20" s="312">
        <v>0</v>
      </c>
      <c r="Y20" s="312">
        <v>0</v>
      </c>
      <c r="Z20" s="312">
        <v>0</v>
      </c>
      <c r="AA20" s="312">
        <v>0</v>
      </c>
      <c r="AB20" s="312">
        <v>0</v>
      </c>
      <c r="AC20" s="312">
        <v>0</v>
      </c>
      <c r="AD20" s="312">
        <v>0</v>
      </c>
      <c r="AE20" s="312">
        <v>0</v>
      </c>
      <c r="AF20" s="312">
        <v>0</v>
      </c>
      <c r="AG20" s="312">
        <v>562</v>
      </c>
      <c r="AH20" s="312">
        <v>0</v>
      </c>
      <c r="AI20" s="312">
        <v>0</v>
      </c>
      <c r="AJ20" s="312">
        <v>0</v>
      </c>
      <c r="AK20" s="312">
        <v>0</v>
      </c>
      <c r="AL20" s="312">
        <v>0</v>
      </c>
      <c r="AM20" s="312">
        <v>0</v>
      </c>
      <c r="AN20" s="312">
        <v>0</v>
      </c>
      <c r="AO20" s="312">
        <v>0</v>
      </c>
      <c r="AP20" s="312">
        <v>0</v>
      </c>
      <c r="AQ20" s="312">
        <v>0</v>
      </c>
      <c r="AR20" s="312">
        <v>0</v>
      </c>
      <c r="AS20" s="312">
        <v>0</v>
      </c>
      <c r="AT20" s="312">
        <v>0</v>
      </c>
      <c r="AU20" s="312">
        <v>0</v>
      </c>
      <c r="AV20" s="312">
        <v>0</v>
      </c>
      <c r="AW20" s="312">
        <v>0</v>
      </c>
      <c r="AX20" s="312">
        <v>0</v>
      </c>
      <c r="AY20" s="312">
        <v>0</v>
      </c>
      <c r="AZ20" s="312">
        <v>0</v>
      </c>
      <c r="BA20" s="312">
        <v>0</v>
      </c>
      <c r="BB20" s="312">
        <v>0</v>
      </c>
      <c r="BC20" s="312">
        <v>0</v>
      </c>
      <c r="BD20" s="312">
        <v>0</v>
      </c>
      <c r="BE20" s="312">
        <v>0</v>
      </c>
      <c r="BF20" s="312">
        <v>0</v>
      </c>
      <c r="BG20" s="312">
        <v>0</v>
      </c>
      <c r="BH20" s="312">
        <v>0</v>
      </c>
      <c r="BI20" s="312">
        <v>0</v>
      </c>
      <c r="BJ20" s="312">
        <v>0</v>
      </c>
      <c r="BK20" s="312">
        <v>0</v>
      </c>
      <c r="BL20" s="312">
        <v>0</v>
      </c>
      <c r="BM20" s="312">
        <v>0</v>
      </c>
      <c r="BN20" s="312">
        <v>0</v>
      </c>
      <c r="BO20" s="312">
        <v>0</v>
      </c>
      <c r="BP20" s="312">
        <v>0</v>
      </c>
      <c r="BQ20" s="312">
        <v>0</v>
      </c>
      <c r="BR20" s="312">
        <v>0</v>
      </c>
      <c r="BS20" s="312">
        <v>0</v>
      </c>
      <c r="BT20" s="312">
        <v>0</v>
      </c>
      <c r="BU20" s="312">
        <v>0</v>
      </c>
      <c r="BV20" s="312">
        <v>562</v>
      </c>
    </row>
    <row r="21" spans="1:77" x14ac:dyDescent="0.25">
      <c r="A21" s="193" t="s">
        <v>340</v>
      </c>
      <c r="B21" s="312">
        <v>83470707.760000005</v>
      </c>
      <c r="C21" s="312">
        <v>7851921.4000000004</v>
      </c>
      <c r="D21" s="312">
        <v>634458272.91000009</v>
      </c>
      <c r="E21" s="312">
        <v>165127616</v>
      </c>
      <c r="F21" s="312">
        <v>497985709</v>
      </c>
      <c r="G21" s="312">
        <v>898691394</v>
      </c>
      <c r="H21" s="312">
        <v>887379248</v>
      </c>
      <c r="I21" s="312">
        <v>232523396.61000001</v>
      </c>
      <c r="J21" s="312">
        <v>76836047.359999999</v>
      </c>
      <c r="K21" s="312">
        <v>7157299</v>
      </c>
      <c r="L21" s="312">
        <v>119833154.65000001</v>
      </c>
      <c r="M21" s="312">
        <v>4189855</v>
      </c>
      <c r="N21" s="312">
        <v>109497614</v>
      </c>
      <c r="O21" s="312">
        <v>5193362113</v>
      </c>
      <c r="P21" s="312">
        <v>531813884</v>
      </c>
      <c r="Q21" s="312">
        <v>1635005280.9300001</v>
      </c>
      <c r="R21" s="312">
        <v>285914886.86000001</v>
      </c>
      <c r="S21" s="312">
        <v>17091906.690000001</v>
      </c>
      <c r="T21" s="312">
        <v>164065848.91</v>
      </c>
      <c r="U21" s="312">
        <v>387539008.37</v>
      </c>
      <c r="V21" s="312">
        <v>24355546</v>
      </c>
      <c r="W21" s="312">
        <v>373764503.49000001</v>
      </c>
      <c r="X21" s="312">
        <v>64068469.310000002</v>
      </c>
      <c r="Y21" s="312">
        <v>1205449909.7</v>
      </c>
      <c r="Z21" s="312">
        <v>123567515</v>
      </c>
      <c r="AA21" s="312">
        <v>245492754</v>
      </c>
      <c r="AB21" s="312">
        <v>46866142</v>
      </c>
      <c r="AC21" s="312">
        <v>3246023800</v>
      </c>
      <c r="AD21" s="312">
        <v>4422738</v>
      </c>
      <c r="AE21" s="312">
        <v>71472278</v>
      </c>
      <c r="AF21" s="312">
        <v>2333232893.0799999</v>
      </c>
      <c r="AG21" s="312">
        <v>8786717019.9799995</v>
      </c>
      <c r="AH21" s="312">
        <v>4405229720.9699993</v>
      </c>
      <c r="AI21" s="312">
        <v>50856711</v>
      </c>
      <c r="AJ21" s="312">
        <v>40952896</v>
      </c>
      <c r="AK21" s="312">
        <v>424016320.25999999</v>
      </c>
      <c r="AL21" s="312">
        <v>872186262.95000005</v>
      </c>
      <c r="AM21" s="312">
        <v>131405678.91</v>
      </c>
      <c r="AN21" s="312">
        <v>123050760.16</v>
      </c>
      <c r="AO21" s="312">
        <v>1691901529</v>
      </c>
      <c r="AP21" s="312">
        <v>119050590.91</v>
      </c>
      <c r="AQ21" s="312">
        <v>448763760</v>
      </c>
      <c r="AR21" s="312">
        <v>280278130</v>
      </c>
      <c r="AS21" s="312">
        <v>639303434.01999998</v>
      </c>
      <c r="AT21" s="312">
        <v>81046957</v>
      </c>
      <c r="AU21" s="312">
        <v>124206754</v>
      </c>
      <c r="AV21" s="312">
        <v>244162743</v>
      </c>
      <c r="AW21" s="312">
        <v>55514123</v>
      </c>
      <c r="AX21" s="312">
        <v>758064179.01999998</v>
      </c>
      <c r="AY21" s="312">
        <v>119994247</v>
      </c>
      <c r="AZ21" s="312">
        <v>151567085</v>
      </c>
      <c r="BA21" s="312">
        <v>466418779</v>
      </c>
      <c r="BB21" s="312">
        <v>72512849</v>
      </c>
      <c r="BC21" s="312">
        <v>377411194</v>
      </c>
      <c r="BD21" s="312">
        <v>4620169308</v>
      </c>
      <c r="BE21" s="312">
        <v>258807830.44</v>
      </c>
      <c r="BF21" s="312">
        <v>43640624</v>
      </c>
      <c r="BG21" s="312">
        <v>42584416</v>
      </c>
      <c r="BH21" s="312">
        <v>34347454.890000001</v>
      </c>
      <c r="BI21" s="312">
        <v>115391633.91</v>
      </c>
      <c r="BJ21" s="312">
        <v>470975157.56999999</v>
      </c>
      <c r="BK21" s="312">
        <v>122685225.70999999</v>
      </c>
      <c r="BL21" s="312">
        <v>17304306886.137112</v>
      </c>
      <c r="BM21" s="312">
        <v>1267428896</v>
      </c>
      <c r="BN21" s="312">
        <v>17583264</v>
      </c>
      <c r="BO21" s="312">
        <v>791047939</v>
      </c>
      <c r="BP21" s="312">
        <v>160825705</v>
      </c>
      <c r="BQ21" s="312">
        <v>66960932</v>
      </c>
      <c r="BR21" s="312">
        <v>110266801.42</v>
      </c>
      <c r="BS21" s="312">
        <v>168755215</v>
      </c>
      <c r="BT21" s="312">
        <v>408344810</v>
      </c>
      <c r="BU21" s="312">
        <v>235822808</v>
      </c>
      <c r="BV21" s="312">
        <v>66383068344.287125</v>
      </c>
      <c r="BX21" s="197"/>
    </row>
    <row r="22" spans="1:77" x14ac:dyDescent="0.25">
      <c r="A22" s="193" t="s">
        <v>115</v>
      </c>
      <c r="B22" s="192">
        <v>2957515.66</v>
      </c>
      <c r="C22" s="192">
        <v>165122.67000000001</v>
      </c>
      <c r="D22" s="192">
        <v>5364975</v>
      </c>
      <c r="E22" s="192">
        <v>1419837.08</v>
      </c>
      <c r="F22" s="192">
        <v>4709456</v>
      </c>
      <c r="G22" s="192">
        <v>7026525.9299999997</v>
      </c>
      <c r="H22" s="192">
        <v>9099095</v>
      </c>
      <c r="I22" s="192">
        <v>4593869.13</v>
      </c>
      <c r="J22" s="192">
        <v>728865.51</v>
      </c>
      <c r="K22" s="192">
        <v>111692.78</v>
      </c>
      <c r="L22" s="192">
        <v>950632</v>
      </c>
      <c r="M22" s="192">
        <v>69001.460000000006</v>
      </c>
      <c r="N22" s="192">
        <v>590077.4</v>
      </c>
      <c r="O22" s="192">
        <v>55200901</v>
      </c>
      <c r="P22" s="192">
        <v>4641535.3</v>
      </c>
      <c r="Q22" s="192">
        <v>17726763.850000001</v>
      </c>
      <c r="R22" s="192">
        <v>2299327.91</v>
      </c>
      <c r="S22" s="192">
        <v>244357.03</v>
      </c>
      <c r="T22" s="192">
        <v>1499280.51</v>
      </c>
      <c r="U22" s="192">
        <v>2596983.0999999996</v>
      </c>
      <c r="V22" s="192">
        <v>301219.59999999998</v>
      </c>
      <c r="W22" s="192">
        <v>4823646.2699999996</v>
      </c>
      <c r="X22" s="192">
        <v>513142.22</v>
      </c>
      <c r="Y22" s="192">
        <v>9119304.3699999992</v>
      </c>
      <c r="Z22" s="192">
        <v>1438973</v>
      </c>
      <c r="AA22" s="192">
        <v>2273588.4500000002</v>
      </c>
      <c r="AB22" s="192">
        <v>245839.69</v>
      </c>
      <c r="AC22" s="192">
        <v>23850438</v>
      </c>
      <c r="AD22" s="192">
        <v>29039.34</v>
      </c>
      <c r="AE22" s="192">
        <v>365986</v>
      </c>
      <c r="AF22" s="192">
        <v>18422701</v>
      </c>
      <c r="AG22" s="192">
        <v>167155057.75</v>
      </c>
      <c r="AH22" s="192">
        <v>50263347.530000001</v>
      </c>
      <c r="AI22" s="192">
        <v>521306.03</v>
      </c>
      <c r="AJ22" s="192">
        <v>546693</v>
      </c>
      <c r="AK22" s="192">
        <v>2779553.58</v>
      </c>
      <c r="AL22" s="192">
        <v>11018079.129999999</v>
      </c>
      <c r="AM22" s="192">
        <v>1162519.05</v>
      </c>
      <c r="AN22" s="192">
        <v>1352134.08</v>
      </c>
      <c r="AO22" s="192">
        <v>14249388</v>
      </c>
      <c r="AP22" s="192">
        <v>957350.05</v>
      </c>
      <c r="AQ22" s="192">
        <v>2957073.5500000003</v>
      </c>
      <c r="AR22" s="192">
        <v>3538967.73</v>
      </c>
      <c r="AS22" s="192">
        <v>8302483</v>
      </c>
      <c r="AT22" s="192">
        <v>842669.08</v>
      </c>
      <c r="AU22" s="192">
        <v>1695717.08</v>
      </c>
      <c r="AV22" s="192">
        <v>2064280</v>
      </c>
      <c r="AW22" s="192">
        <v>256986</v>
      </c>
      <c r="AX22" s="192">
        <v>10214896.699999999</v>
      </c>
      <c r="AY22" s="192">
        <v>816709.54</v>
      </c>
      <c r="AZ22" s="192">
        <v>1977301</v>
      </c>
      <c r="BA22" s="192">
        <v>4102904</v>
      </c>
      <c r="BB22" s="192">
        <v>789462.99</v>
      </c>
      <c r="BC22" s="192">
        <v>2745983</v>
      </c>
      <c r="BD22" s="192">
        <v>46258809.289999999</v>
      </c>
      <c r="BE22" s="192">
        <v>3769099.36</v>
      </c>
      <c r="BF22" s="192">
        <v>378401.86</v>
      </c>
      <c r="BG22" s="192">
        <v>436506.12</v>
      </c>
      <c r="BH22" s="192">
        <v>345503.97</v>
      </c>
      <c r="BI22" s="192">
        <v>1043261.28</v>
      </c>
      <c r="BJ22" s="192">
        <v>4453192</v>
      </c>
      <c r="BK22" s="192">
        <v>572629.01</v>
      </c>
      <c r="BL22" s="192">
        <v>214953325.00999999</v>
      </c>
      <c r="BM22" s="192">
        <v>9653227</v>
      </c>
      <c r="BN22" s="192">
        <v>235395.24</v>
      </c>
      <c r="BO22" s="192">
        <v>9680682</v>
      </c>
      <c r="BP22" s="192">
        <v>1450066.88</v>
      </c>
      <c r="BQ22" s="192">
        <v>675443.1</v>
      </c>
      <c r="BR22" s="192">
        <v>572541.89999999991</v>
      </c>
      <c r="BS22" s="192">
        <v>1476535</v>
      </c>
      <c r="BT22" s="192">
        <v>4379173</v>
      </c>
      <c r="BU22" s="192">
        <v>1767891.8</v>
      </c>
      <c r="BV22" s="192">
        <v>775792237.94999993</v>
      </c>
      <c r="BY22" s="189"/>
    </row>
    <row r="23" spans="1:77" ht="14.25" customHeight="1" x14ac:dyDescent="0.25">
      <c r="A23" s="193" t="s">
        <v>341</v>
      </c>
      <c r="B23" s="194">
        <v>1941179.2502325582</v>
      </c>
      <c r="C23" s="194">
        <v>392596.07</v>
      </c>
      <c r="D23" s="194">
        <v>1590120.9847368423</v>
      </c>
      <c r="E23" s="194">
        <v>1300217.4488188976</v>
      </c>
      <c r="F23" s="194">
        <v>1139555.3981693364</v>
      </c>
      <c r="G23" s="194">
        <v>875064.64849074977</v>
      </c>
      <c r="H23" s="194">
        <v>1223971.376551724</v>
      </c>
      <c r="I23" s="194">
        <v>1028864.5867699116</v>
      </c>
      <c r="J23" s="194">
        <v>1324759.4372413794</v>
      </c>
      <c r="K23" s="194">
        <v>550561.4615384615</v>
      </c>
      <c r="L23" s="194">
        <v>974253.28983739845</v>
      </c>
      <c r="M23" s="194">
        <v>380895.90909090912</v>
      </c>
      <c r="N23" s="194">
        <v>655674.33532934135</v>
      </c>
      <c r="O23" s="194">
        <v>1188956.5277014652</v>
      </c>
      <c r="P23" s="194">
        <v>1067899.3654618473</v>
      </c>
      <c r="Q23" s="194">
        <v>1344576.7112911185</v>
      </c>
      <c r="R23" s="194">
        <v>1893476.0719205299</v>
      </c>
      <c r="S23" s="194">
        <v>589376.09275862074</v>
      </c>
      <c r="T23" s="194">
        <v>664234.20611336036</v>
      </c>
      <c r="U23" s="194">
        <v>1745671.2088738738</v>
      </c>
      <c r="V23" s="194">
        <v>518203.10638297873</v>
      </c>
      <c r="W23" s="194">
        <v>731437.38452054793</v>
      </c>
      <c r="X23" s="194">
        <v>587784.12211009173</v>
      </c>
      <c r="Y23" s="194">
        <v>1999087.7441127696</v>
      </c>
      <c r="Z23" s="194">
        <v>767500.09316770185</v>
      </c>
      <c r="AA23" s="194">
        <v>1169013.1142857142</v>
      </c>
      <c r="AB23" s="194">
        <v>1065139.5909090908</v>
      </c>
      <c r="AC23" s="194">
        <v>1563595.2793834296</v>
      </c>
      <c r="AD23" s="194">
        <v>402067.09090909088</v>
      </c>
      <c r="AE23" s="194">
        <v>882373.80246913584</v>
      </c>
      <c r="AF23" s="194">
        <v>1451918.4151088984</v>
      </c>
      <c r="AG23" s="194">
        <v>1028167.2150690381</v>
      </c>
      <c r="AH23" s="194">
        <v>1214230.9043467473</v>
      </c>
      <c r="AI23" s="194">
        <v>737053.78260869568</v>
      </c>
      <c r="AJ23" s="194">
        <v>660530.58064516133</v>
      </c>
      <c r="AK23" s="194">
        <v>1288803.4050455927</v>
      </c>
      <c r="AL23" s="194">
        <v>925887.75260084926</v>
      </c>
      <c r="AM23" s="194">
        <v>1026606.866484375</v>
      </c>
      <c r="AN23" s="194">
        <v>711276.07028901728</v>
      </c>
      <c r="AO23" s="194">
        <v>1052177.5677860696</v>
      </c>
      <c r="AP23" s="194">
        <v>1082278.0991818181</v>
      </c>
      <c r="AQ23" s="194">
        <v>1500882.1404682274</v>
      </c>
      <c r="AR23" s="194">
        <v>737574.02631578944</v>
      </c>
      <c r="AS23" s="194">
        <v>771174.2268033775</v>
      </c>
      <c r="AT23" s="194">
        <v>609375.6165413534</v>
      </c>
      <c r="AU23" s="194">
        <v>776292.21250000002</v>
      </c>
      <c r="AV23" s="194">
        <v>961270.64173228352</v>
      </c>
      <c r="AW23" s="194">
        <v>793058.9</v>
      </c>
      <c r="AX23" s="194">
        <v>806451.25427659578</v>
      </c>
      <c r="AY23" s="194">
        <v>875870.41605839413</v>
      </c>
      <c r="AZ23" s="194">
        <v>913054.72891566262</v>
      </c>
      <c r="BA23" s="194">
        <v>921776.24308300391</v>
      </c>
      <c r="BB23" s="194">
        <v>493284.68707482994</v>
      </c>
      <c r="BC23" s="194">
        <v>1022794.5636856369</v>
      </c>
      <c r="BD23" s="194">
        <v>964343.4164057608</v>
      </c>
      <c r="BE23" s="194">
        <v>697595.23029649595</v>
      </c>
      <c r="BF23" s="194">
        <v>715420.06557377044</v>
      </c>
      <c r="BG23" s="194">
        <v>665381.5</v>
      </c>
      <c r="BH23" s="194">
        <v>700968.46714285715</v>
      </c>
      <c r="BI23" s="194">
        <v>818380.38234042551</v>
      </c>
      <c r="BJ23" s="194">
        <v>925295.00504911586</v>
      </c>
      <c r="BK23" s="194">
        <v>1333535.0620652174</v>
      </c>
      <c r="BL23" s="194">
        <v>1586677.6899080426</v>
      </c>
      <c r="BM23" s="194">
        <v>1211691.1051625239</v>
      </c>
      <c r="BN23" s="194">
        <v>502378.97142857144</v>
      </c>
      <c r="BO23" s="194">
        <v>1138198.4733812949</v>
      </c>
      <c r="BP23" s="194">
        <v>992751.26543209876</v>
      </c>
      <c r="BQ23" s="194">
        <v>1674023.3</v>
      </c>
      <c r="BR23" s="194">
        <v>2162094.1454901961</v>
      </c>
      <c r="BS23" s="194">
        <v>721176.1324786325</v>
      </c>
      <c r="BT23" s="194">
        <v>1106625.5013550136</v>
      </c>
      <c r="BU23" s="194">
        <v>1185039.2361809046</v>
      </c>
      <c r="BV23" s="194">
        <v>1198964.5157636702</v>
      </c>
    </row>
    <row r="24" spans="1:77" ht="14.25" customHeight="1" x14ac:dyDescent="0.25">
      <c r="A24" s="190" t="s">
        <v>106</v>
      </c>
      <c r="B24" s="192">
        <v>68779.433953488377</v>
      </c>
      <c r="C24" s="192">
        <v>8256.1334999999999</v>
      </c>
      <c r="D24" s="192">
        <v>13446.052631578947</v>
      </c>
      <c r="E24" s="192">
        <v>11179.819527559055</v>
      </c>
      <c r="F24" s="192">
        <v>10776.787185354691</v>
      </c>
      <c r="G24" s="192">
        <v>6841.7974001947414</v>
      </c>
      <c r="H24" s="192">
        <v>12550.475862068966</v>
      </c>
      <c r="I24" s="192">
        <v>20326.854557522125</v>
      </c>
      <c r="J24" s="192">
        <v>12566.646724137931</v>
      </c>
      <c r="K24" s="192">
        <v>8591.752307692308</v>
      </c>
      <c r="L24" s="192">
        <v>7728.7154471544718</v>
      </c>
      <c r="M24" s="192">
        <v>6272.8600000000006</v>
      </c>
      <c r="N24" s="192">
        <v>3533.3976047904193</v>
      </c>
      <c r="O24" s="192">
        <v>12637.56891025641</v>
      </c>
      <c r="P24" s="192">
        <v>9320.3520080321287</v>
      </c>
      <c r="Q24" s="192">
        <v>14577.930797697371</v>
      </c>
      <c r="R24" s="192">
        <v>15227.337152317881</v>
      </c>
      <c r="S24" s="192">
        <v>8426.1044827586211</v>
      </c>
      <c r="T24" s="192">
        <v>6069.9615789473683</v>
      </c>
      <c r="U24" s="192">
        <v>11698.12207207207</v>
      </c>
      <c r="V24" s="192">
        <v>6408.9276595744677</v>
      </c>
      <c r="W24" s="192">
        <v>9439.6208806262221</v>
      </c>
      <c r="X24" s="192">
        <v>4707.7267889908253</v>
      </c>
      <c r="Y24" s="192">
        <v>15123.224494195687</v>
      </c>
      <c r="Z24" s="192">
        <v>8937.7204968944097</v>
      </c>
      <c r="AA24" s="192">
        <v>10826.611666666668</v>
      </c>
      <c r="AB24" s="192">
        <v>5587.2656818181822</v>
      </c>
      <c r="AC24" s="192">
        <v>11488.650289017341</v>
      </c>
      <c r="AD24" s="192">
        <v>2639.94</v>
      </c>
      <c r="AE24" s="192">
        <v>4518.3456790123455</v>
      </c>
      <c r="AF24" s="192">
        <v>11464.032980709397</v>
      </c>
      <c r="AG24" s="192">
        <v>19559.449771823074</v>
      </c>
      <c r="AH24" s="192">
        <v>13854.285427232635</v>
      </c>
      <c r="AI24" s="192">
        <v>7555.1598550724639</v>
      </c>
      <c r="AJ24" s="192">
        <v>8817.6290322580644</v>
      </c>
      <c r="AK24" s="192">
        <v>8448.4911246200609</v>
      </c>
      <c r="AL24" s="192">
        <v>11696.474660297239</v>
      </c>
      <c r="AM24" s="192">
        <v>9082.1800781250004</v>
      </c>
      <c r="AN24" s="192">
        <v>7815.8039306358387</v>
      </c>
      <c r="AO24" s="192">
        <v>8861.559701492537</v>
      </c>
      <c r="AP24" s="192">
        <v>8703.1822727272738</v>
      </c>
      <c r="AQ24" s="192">
        <v>9889.8780936454859</v>
      </c>
      <c r="AR24" s="192">
        <v>9313.0729736842113</v>
      </c>
      <c r="AS24" s="192">
        <v>10015.057901085645</v>
      </c>
      <c r="AT24" s="192">
        <v>6335.857744360902</v>
      </c>
      <c r="AU24" s="192">
        <v>10598.231750000001</v>
      </c>
      <c r="AV24" s="192">
        <v>8127.0866141732286</v>
      </c>
      <c r="AW24" s="192">
        <v>3671.2285714285713</v>
      </c>
      <c r="AX24" s="192">
        <v>10866.911382978722</v>
      </c>
      <c r="AY24" s="192">
        <v>5961.3835036496357</v>
      </c>
      <c r="AZ24" s="192">
        <v>11911.451807228916</v>
      </c>
      <c r="BA24" s="192">
        <v>8108.505928853755</v>
      </c>
      <c r="BB24" s="192">
        <v>5370.4965306122449</v>
      </c>
      <c r="BC24" s="192">
        <v>7441.6883468834685</v>
      </c>
      <c r="BD24" s="192">
        <v>9655.3557274055511</v>
      </c>
      <c r="BE24" s="192">
        <v>10159.297466307276</v>
      </c>
      <c r="BF24" s="192">
        <v>6203.3091803278685</v>
      </c>
      <c r="BG24" s="192">
        <v>6820.4081249999999</v>
      </c>
      <c r="BH24" s="192">
        <v>7051.1014285714282</v>
      </c>
      <c r="BI24" s="192">
        <v>7399.0161702127662</v>
      </c>
      <c r="BJ24" s="192">
        <v>8748.9037328094309</v>
      </c>
      <c r="BK24" s="192">
        <v>6224.2283695652177</v>
      </c>
      <c r="BL24" s="192">
        <v>19709.639190353933</v>
      </c>
      <c r="BM24" s="192">
        <v>9228.7065009560229</v>
      </c>
      <c r="BN24" s="192">
        <v>6725.5782857142858</v>
      </c>
      <c r="BO24" s="192">
        <v>13929.038848920864</v>
      </c>
      <c r="BP24" s="192">
        <v>8951.0301234567887</v>
      </c>
      <c r="BQ24" s="192">
        <v>16886.077499999999</v>
      </c>
      <c r="BR24" s="192">
        <v>11226.311764705881</v>
      </c>
      <c r="BS24" s="192">
        <v>6309.9786324786328</v>
      </c>
      <c r="BT24" s="192">
        <v>11867.677506775068</v>
      </c>
      <c r="BU24" s="192">
        <v>8883.878391959799</v>
      </c>
      <c r="BV24" s="192">
        <v>14011.8163879206</v>
      </c>
    </row>
    <row r="25" spans="1:77" ht="7.5" customHeight="1" x14ac:dyDescent="0.25">
      <c r="A25" s="198"/>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row>
    <row r="26" spans="1:77" x14ac:dyDescent="0.25">
      <c r="A26" s="338" t="s">
        <v>60</v>
      </c>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row>
    <row r="27" spans="1:77" x14ac:dyDescent="0.25">
      <c r="A27" s="190" t="s">
        <v>45</v>
      </c>
      <c r="B27" s="312">
        <v>0</v>
      </c>
      <c r="C27" s="312">
        <v>0</v>
      </c>
      <c r="D27" s="312">
        <v>263</v>
      </c>
      <c r="E27" s="312">
        <v>51</v>
      </c>
      <c r="F27" s="312">
        <v>470</v>
      </c>
      <c r="G27" s="312">
        <v>584</v>
      </c>
      <c r="H27" s="312">
        <v>480</v>
      </c>
      <c r="I27" s="312">
        <v>38</v>
      </c>
      <c r="J27" s="312">
        <v>13</v>
      </c>
      <c r="K27" s="312">
        <v>4</v>
      </c>
      <c r="L27" s="312">
        <v>30</v>
      </c>
      <c r="M27" s="312">
        <v>18</v>
      </c>
      <c r="N27" s="312">
        <v>0</v>
      </c>
      <c r="O27" s="312">
        <v>2967</v>
      </c>
      <c r="P27" s="312">
        <v>250</v>
      </c>
      <c r="Q27" s="312">
        <v>780</v>
      </c>
      <c r="R27" s="312">
        <v>120</v>
      </c>
      <c r="S27" s="312">
        <v>21</v>
      </c>
      <c r="T27" s="312">
        <v>137</v>
      </c>
      <c r="U27" s="312">
        <v>230</v>
      </c>
      <c r="V27" s="312">
        <v>6</v>
      </c>
      <c r="W27" s="312">
        <v>330</v>
      </c>
      <c r="X27" s="312">
        <v>73</v>
      </c>
      <c r="Y27" s="312">
        <v>553</v>
      </c>
      <c r="Z27" s="312">
        <v>68</v>
      </c>
      <c r="AA27" s="312">
        <v>147</v>
      </c>
      <c r="AB27" s="312">
        <v>0</v>
      </c>
      <c r="AC27" s="312">
        <v>3049</v>
      </c>
      <c r="AD27" s="312">
        <v>4</v>
      </c>
      <c r="AE27" s="312">
        <v>5</v>
      </c>
      <c r="AF27" s="312">
        <v>1517</v>
      </c>
      <c r="AG27" s="312">
        <v>5579</v>
      </c>
      <c r="AH27" s="312">
        <v>3425</v>
      </c>
      <c r="AI27" s="312">
        <v>73</v>
      </c>
      <c r="AJ27" s="312">
        <v>33</v>
      </c>
      <c r="AK27" s="312">
        <v>143</v>
      </c>
      <c r="AL27" s="312">
        <v>889</v>
      </c>
      <c r="AM27" s="312">
        <v>92</v>
      </c>
      <c r="AN27" s="312">
        <v>52</v>
      </c>
      <c r="AO27" s="312">
        <v>1523</v>
      </c>
      <c r="AP27" s="312">
        <v>11</v>
      </c>
      <c r="AQ27" s="312">
        <v>189</v>
      </c>
      <c r="AR27" s="312">
        <v>60</v>
      </c>
      <c r="AS27" s="312">
        <v>422</v>
      </c>
      <c r="AT27" s="312">
        <v>22</v>
      </c>
      <c r="AU27" s="312">
        <v>73</v>
      </c>
      <c r="AV27" s="312">
        <v>14</v>
      </c>
      <c r="AW27" s="312">
        <v>23</v>
      </c>
      <c r="AX27" s="312">
        <v>685</v>
      </c>
      <c r="AY27" s="312">
        <v>73</v>
      </c>
      <c r="AZ27" s="312">
        <v>153</v>
      </c>
      <c r="BA27" s="312">
        <v>269</v>
      </c>
      <c r="BB27" s="312">
        <v>76</v>
      </c>
      <c r="BC27" s="312">
        <v>446</v>
      </c>
      <c r="BD27" s="312">
        <v>2890</v>
      </c>
      <c r="BE27" s="312">
        <v>20</v>
      </c>
      <c r="BF27" s="312">
        <v>33</v>
      </c>
      <c r="BG27" s="312">
        <v>61</v>
      </c>
      <c r="BH27" s="312">
        <v>1</v>
      </c>
      <c r="BI27" s="312">
        <v>0</v>
      </c>
      <c r="BJ27" s="312">
        <v>457</v>
      </c>
      <c r="BK27" s="312">
        <v>61</v>
      </c>
      <c r="BL27" s="312">
        <v>11982</v>
      </c>
      <c r="BM27" s="312">
        <v>905</v>
      </c>
      <c r="BN27" s="312">
        <v>40</v>
      </c>
      <c r="BO27" s="312">
        <v>531</v>
      </c>
      <c r="BP27" s="312">
        <v>261</v>
      </c>
      <c r="BQ27" s="312">
        <v>1</v>
      </c>
      <c r="BR27" s="312">
        <v>3</v>
      </c>
      <c r="BS27" s="312">
        <v>57</v>
      </c>
      <c r="BT27" s="312">
        <v>381</v>
      </c>
      <c r="BU27" s="312">
        <v>131</v>
      </c>
      <c r="BV27" s="312">
        <v>44348</v>
      </c>
    </row>
    <row r="28" spans="1:77" x14ac:dyDescent="0.25">
      <c r="A28" s="193" t="s">
        <v>340</v>
      </c>
      <c r="B28" s="312">
        <v>0</v>
      </c>
      <c r="C28" s="312">
        <v>0</v>
      </c>
      <c r="D28" s="312">
        <v>2203828</v>
      </c>
      <c r="E28" s="312">
        <v>442068</v>
      </c>
      <c r="F28" s="312">
        <v>1528194</v>
      </c>
      <c r="G28" s="312">
        <v>2918355</v>
      </c>
      <c r="H28" s="312">
        <v>2009374</v>
      </c>
      <c r="I28" s="312">
        <v>1503002.95</v>
      </c>
      <c r="J28" s="312">
        <v>563396</v>
      </c>
      <c r="K28" s="312">
        <v>4068</v>
      </c>
      <c r="L28" s="312">
        <v>427729.32</v>
      </c>
      <c r="M28" s="312">
        <v>89075</v>
      </c>
      <c r="N28" s="312">
        <v>0</v>
      </c>
      <c r="O28" s="312">
        <v>11501822</v>
      </c>
      <c r="P28" s="312">
        <v>1249443</v>
      </c>
      <c r="Q28" s="312">
        <v>2509999.58</v>
      </c>
      <c r="R28" s="312">
        <v>536717</v>
      </c>
      <c r="S28" s="312">
        <v>123636.38</v>
      </c>
      <c r="T28" s="312">
        <v>1569183</v>
      </c>
      <c r="U28" s="312">
        <v>663456.44999999995</v>
      </c>
      <c r="V28" s="312">
        <v>62628</v>
      </c>
      <c r="W28" s="312">
        <v>1325682</v>
      </c>
      <c r="X28" s="312">
        <v>370711.23</v>
      </c>
      <c r="Y28" s="312">
        <v>1880318.97</v>
      </c>
      <c r="Z28" s="312">
        <v>375730</v>
      </c>
      <c r="AA28" s="312">
        <v>919638</v>
      </c>
      <c r="AB28" s="312">
        <v>0</v>
      </c>
      <c r="AC28" s="312">
        <v>11637434</v>
      </c>
      <c r="AD28" s="312">
        <v>18611</v>
      </c>
      <c r="AE28" s="312">
        <v>281727</v>
      </c>
      <c r="AF28" s="312">
        <v>4766624.03</v>
      </c>
      <c r="AG28" s="312">
        <v>36418896.479999997</v>
      </c>
      <c r="AH28" s="312">
        <v>16412499</v>
      </c>
      <c r="AI28" s="312">
        <v>29808</v>
      </c>
      <c r="AJ28" s="312">
        <v>180033</v>
      </c>
      <c r="AK28" s="312">
        <v>1247036</v>
      </c>
      <c r="AL28" s="312">
        <v>4039940.43</v>
      </c>
      <c r="AM28" s="312">
        <v>607224</v>
      </c>
      <c r="AN28" s="312">
        <v>180165.75</v>
      </c>
      <c r="AO28" s="312">
        <v>5568049</v>
      </c>
      <c r="AP28" s="312">
        <v>384594.98</v>
      </c>
      <c r="AQ28" s="312">
        <v>1339771</v>
      </c>
      <c r="AR28" s="312">
        <v>180516</v>
      </c>
      <c r="AS28" s="312">
        <v>1851221</v>
      </c>
      <c r="AT28" s="312">
        <v>237520</v>
      </c>
      <c r="AU28" s="312">
        <v>479510</v>
      </c>
      <c r="AV28" s="312">
        <v>50610</v>
      </c>
      <c r="AW28" s="312">
        <v>157125</v>
      </c>
      <c r="AX28" s="312">
        <v>3763921</v>
      </c>
      <c r="AY28" s="312">
        <v>386058</v>
      </c>
      <c r="AZ28" s="312">
        <v>806994</v>
      </c>
      <c r="BA28" s="312">
        <v>1048873</v>
      </c>
      <c r="BB28" s="312">
        <v>454406</v>
      </c>
      <c r="BC28" s="312">
        <v>1812182</v>
      </c>
      <c r="BD28" s="312">
        <v>14454691</v>
      </c>
      <c r="BE28" s="312">
        <v>876024.35</v>
      </c>
      <c r="BF28" s="312">
        <v>155019</v>
      </c>
      <c r="BG28" s="312">
        <v>565759</v>
      </c>
      <c r="BH28" s="312">
        <v>2235</v>
      </c>
      <c r="BI28" s="312">
        <v>0</v>
      </c>
      <c r="BJ28" s="312">
        <v>2099482</v>
      </c>
      <c r="BK28" s="312">
        <v>386568.38</v>
      </c>
      <c r="BL28" s="312">
        <v>40754459.950358696</v>
      </c>
      <c r="BM28" s="312">
        <v>4969242</v>
      </c>
      <c r="BN28" s="312">
        <v>250292</v>
      </c>
      <c r="BO28" s="312">
        <v>2544974</v>
      </c>
      <c r="BP28" s="312">
        <v>966945</v>
      </c>
      <c r="BQ28" s="312">
        <v>5733</v>
      </c>
      <c r="BR28" s="312">
        <v>83678</v>
      </c>
      <c r="BS28" s="312">
        <v>292340</v>
      </c>
      <c r="BT28" s="312">
        <v>1748609</v>
      </c>
      <c r="BU28" s="312">
        <v>580348</v>
      </c>
      <c r="BV28" s="312">
        <v>199855805.23035869</v>
      </c>
    </row>
    <row r="29" spans="1:77" x14ac:dyDescent="0.25">
      <c r="A29" s="193" t="s">
        <v>115</v>
      </c>
      <c r="B29" s="599">
        <v>0</v>
      </c>
      <c r="C29" s="599">
        <v>0</v>
      </c>
      <c r="D29" s="192">
        <v>106580</v>
      </c>
      <c r="E29" s="192">
        <v>11670.59</v>
      </c>
      <c r="F29" s="192">
        <v>76992</v>
      </c>
      <c r="G29" s="192">
        <v>113021.14</v>
      </c>
      <c r="H29" s="192">
        <v>58509</v>
      </c>
      <c r="I29" s="192">
        <v>99291.57</v>
      </c>
      <c r="J29" s="192">
        <v>6197.72</v>
      </c>
      <c r="K29" s="192">
        <v>1614.68</v>
      </c>
      <c r="L29" s="192">
        <v>4905</v>
      </c>
      <c r="M29" s="192">
        <v>4866.8</v>
      </c>
      <c r="N29" s="599">
        <v>0</v>
      </c>
      <c r="O29" s="192">
        <v>469746</v>
      </c>
      <c r="P29" s="192">
        <v>35492.01</v>
      </c>
      <c r="Q29" s="192">
        <v>100218.05</v>
      </c>
      <c r="R29" s="192">
        <v>68664.52</v>
      </c>
      <c r="S29" s="192">
        <v>5668.01</v>
      </c>
      <c r="T29" s="192">
        <v>59383.57</v>
      </c>
      <c r="U29" s="192">
        <v>45911.68</v>
      </c>
      <c r="V29" s="192">
        <v>2300.58</v>
      </c>
      <c r="W29" s="192">
        <v>41778.33</v>
      </c>
      <c r="X29" s="192">
        <v>20574.62</v>
      </c>
      <c r="Y29" s="192">
        <v>3346.15</v>
      </c>
      <c r="Z29" s="192">
        <v>16255</v>
      </c>
      <c r="AA29" s="192">
        <v>15836.49</v>
      </c>
      <c r="AB29" s="599">
        <v>0</v>
      </c>
      <c r="AC29" s="192">
        <v>517188</v>
      </c>
      <c r="AD29" s="192">
        <v>1439.89</v>
      </c>
      <c r="AE29" s="192">
        <v>1358</v>
      </c>
      <c r="AF29" s="192">
        <v>92036</v>
      </c>
      <c r="AG29" s="192">
        <v>1799535.51</v>
      </c>
      <c r="AH29" s="192">
        <v>525356.88</v>
      </c>
      <c r="AI29" s="192">
        <v>15942.1</v>
      </c>
      <c r="AJ29" s="192">
        <v>1232</v>
      </c>
      <c r="AK29" s="192">
        <v>39629.18</v>
      </c>
      <c r="AL29" s="192">
        <v>133431.5</v>
      </c>
      <c r="AM29" s="192">
        <v>35245.089999999997</v>
      </c>
      <c r="AN29" s="192">
        <v>18809.41</v>
      </c>
      <c r="AO29" s="192">
        <v>133095</v>
      </c>
      <c r="AP29" s="192">
        <v>5512.68</v>
      </c>
      <c r="AQ29" s="192">
        <v>39815.07</v>
      </c>
      <c r="AR29" s="192">
        <v>15228.26</v>
      </c>
      <c r="AS29" s="192">
        <v>123173</v>
      </c>
      <c r="AT29" s="192">
        <v>12312.4</v>
      </c>
      <c r="AU29" s="192">
        <v>18051.830000000002</v>
      </c>
      <c r="AV29" s="192">
        <v>1598</v>
      </c>
      <c r="AW29" s="192">
        <v>6177</v>
      </c>
      <c r="AX29" s="192">
        <v>130707.95</v>
      </c>
      <c r="AY29" s="192">
        <v>10157.5</v>
      </c>
      <c r="AZ29" s="192">
        <v>25308</v>
      </c>
      <c r="BA29" s="192">
        <v>49811</v>
      </c>
      <c r="BB29" s="192">
        <v>2406.9299999999998</v>
      </c>
      <c r="BC29" s="192">
        <v>16840</v>
      </c>
      <c r="BD29" s="192">
        <v>472579.24</v>
      </c>
      <c r="BE29" s="192">
        <v>29446.14</v>
      </c>
      <c r="BF29" s="192">
        <v>18574.38</v>
      </c>
      <c r="BG29" s="192">
        <v>13043.37</v>
      </c>
      <c r="BH29" s="192">
        <v>281.14999999999998</v>
      </c>
      <c r="BI29" s="599">
        <v>0</v>
      </c>
      <c r="BJ29" s="192">
        <v>58284</v>
      </c>
      <c r="BK29" s="192">
        <v>8686.43</v>
      </c>
      <c r="BL29" s="192">
        <v>2631714</v>
      </c>
      <c r="BM29" s="192">
        <v>165024</v>
      </c>
      <c r="BN29" s="192">
        <v>3804.67</v>
      </c>
      <c r="BO29" s="192">
        <v>156056</v>
      </c>
      <c r="BP29" s="192">
        <v>42241.84</v>
      </c>
      <c r="BQ29" s="192">
        <v>361.37</v>
      </c>
      <c r="BR29" s="192">
        <v>7974.85</v>
      </c>
      <c r="BS29" s="192">
        <v>10809</v>
      </c>
      <c r="BT29" s="192">
        <v>97400</v>
      </c>
      <c r="BU29" s="192">
        <v>26243.95</v>
      </c>
      <c r="BV29" s="192">
        <v>8882746.0799999963</v>
      </c>
    </row>
    <row r="30" spans="1:77" x14ac:dyDescent="0.25">
      <c r="A30" s="193" t="s">
        <v>407</v>
      </c>
      <c r="B30" s="194">
        <v>0</v>
      </c>
      <c r="C30" s="194">
        <v>0</v>
      </c>
      <c r="D30" s="194">
        <v>8379.5741444866926</v>
      </c>
      <c r="E30" s="194">
        <v>8668</v>
      </c>
      <c r="F30" s="194">
        <v>3251.4765957446807</v>
      </c>
      <c r="G30" s="194">
        <v>4997.1832191780823</v>
      </c>
      <c r="H30" s="194">
        <v>4186.1958333333332</v>
      </c>
      <c r="I30" s="194">
        <v>39552.709210526315</v>
      </c>
      <c r="J30" s="194">
        <v>43338.153846153844</v>
      </c>
      <c r="K30" s="194">
        <v>1017</v>
      </c>
      <c r="L30" s="194">
        <v>14257.644</v>
      </c>
      <c r="M30" s="194">
        <v>4948.6111111111113</v>
      </c>
      <c r="N30" s="194">
        <v>0</v>
      </c>
      <c r="O30" s="194">
        <v>3876.5830805527471</v>
      </c>
      <c r="P30" s="194">
        <v>4997.7719999999999</v>
      </c>
      <c r="Q30" s="194">
        <v>3217.9481794871795</v>
      </c>
      <c r="R30" s="194">
        <v>4472.6416666666664</v>
      </c>
      <c r="S30" s="194">
        <v>5887.4466666666667</v>
      </c>
      <c r="T30" s="194">
        <v>11453.890510948906</v>
      </c>
      <c r="U30" s="194">
        <v>2884.5932608695648</v>
      </c>
      <c r="V30" s="194">
        <v>10438</v>
      </c>
      <c r="W30" s="194">
        <v>4017.2181818181816</v>
      </c>
      <c r="X30" s="194">
        <v>5078.2360273972599</v>
      </c>
      <c r="Y30" s="194">
        <v>3400.2151356238696</v>
      </c>
      <c r="Z30" s="194">
        <v>5525.4411764705883</v>
      </c>
      <c r="AA30" s="194">
        <v>6256.0408163265311</v>
      </c>
      <c r="AB30" s="194">
        <v>0</v>
      </c>
      <c r="AC30" s="194">
        <v>3816.8035421449654</v>
      </c>
      <c r="AD30" s="194">
        <v>4652.75</v>
      </c>
      <c r="AE30" s="194">
        <v>56345.4</v>
      </c>
      <c r="AF30" s="194">
        <v>3142.1384508899146</v>
      </c>
      <c r="AG30" s="194">
        <v>6527.8538232658175</v>
      </c>
      <c r="AH30" s="194">
        <v>4791.970510948905</v>
      </c>
      <c r="AI30" s="194">
        <v>408.32876712328766</v>
      </c>
      <c r="AJ30" s="194">
        <v>5455.545454545455</v>
      </c>
      <c r="AK30" s="194">
        <v>8720.5314685314679</v>
      </c>
      <c r="AL30" s="194">
        <v>4544.3649381327332</v>
      </c>
      <c r="AM30" s="194">
        <v>6600.260869565217</v>
      </c>
      <c r="AN30" s="194">
        <v>3464.7259615384614</v>
      </c>
      <c r="AO30" s="194">
        <v>3655.9743926460933</v>
      </c>
      <c r="AP30" s="194">
        <v>34963.18</v>
      </c>
      <c r="AQ30" s="194">
        <v>7088.7354497354499</v>
      </c>
      <c r="AR30" s="194">
        <v>3008.6</v>
      </c>
      <c r="AS30" s="194">
        <v>4386.7796208530808</v>
      </c>
      <c r="AT30" s="194">
        <v>10796.363636363636</v>
      </c>
      <c r="AU30" s="194">
        <v>6568.6301369863013</v>
      </c>
      <c r="AV30" s="194">
        <v>3615</v>
      </c>
      <c r="AW30" s="194">
        <v>6831.521739130435</v>
      </c>
      <c r="AX30" s="194">
        <v>5494.7751824817515</v>
      </c>
      <c r="AY30" s="194">
        <v>5288.4657534246571</v>
      </c>
      <c r="AZ30" s="194">
        <v>5274.4705882352937</v>
      </c>
      <c r="BA30" s="194">
        <v>3899.1561338289962</v>
      </c>
      <c r="BB30" s="194">
        <v>5979.0263157894733</v>
      </c>
      <c r="BC30" s="194">
        <v>4063.1883408071749</v>
      </c>
      <c r="BD30" s="194">
        <v>5001.6231833910033</v>
      </c>
      <c r="BE30" s="194">
        <v>43801.217499999999</v>
      </c>
      <c r="BF30" s="194">
        <v>4697.545454545455</v>
      </c>
      <c r="BG30" s="194">
        <v>9274.7377049180323</v>
      </c>
      <c r="BH30" s="194">
        <v>2235</v>
      </c>
      <c r="BI30" s="194">
        <v>0</v>
      </c>
      <c r="BJ30" s="194">
        <v>4594.0525164113787</v>
      </c>
      <c r="BK30" s="194">
        <v>6337.1865573770492</v>
      </c>
      <c r="BL30" s="194">
        <v>3401.3069562976711</v>
      </c>
      <c r="BM30" s="194">
        <v>5490.875138121547</v>
      </c>
      <c r="BN30" s="194">
        <v>6257.3</v>
      </c>
      <c r="BO30" s="194">
        <v>4792.7947269303204</v>
      </c>
      <c r="BP30" s="194">
        <v>3704.7701149425288</v>
      </c>
      <c r="BQ30" s="194">
        <v>5733</v>
      </c>
      <c r="BR30" s="194">
        <v>27892.666666666668</v>
      </c>
      <c r="BS30" s="194">
        <v>5128.7719298245611</v>
      </c>
      <c r="BT30" s="194">
        <v>4589.524934383202</v>
      </c>
      <c r="BU30" s="194">
        <v>4430.1374045801531</v>
      </c>
      <c r="BV30" s="194">
        <v>4506.5347981951536</v>
      </c>
    </row>
    <row r="31" spans="1:77" s="201" customFormat="1" x14ac:dyDescent="0.25">
      <c r="A31" s="199" t="s">
        <v>46</v>
      </c>
      <c r="B31" s="458">
        <v>0</v>
      </c>
      <c r="C31" s="458">
        <v>0</v>
      </c>
      <c r="D31" s="600">
        <v>405.24714828897339</v>
      </c>
      <c r="E31" s="600">
        <v>228.83509803921569</v>
      </c>
      <c r="F31" s="600">
        <v>163.8127659574468</v>
      </c>
      <c r="G31" s="600">
        <v>193.52934931506849</v>
      </c>
      <c r="H31" s="600">
        <v>121.89375</v>
      </c>
      <c r="I31" s="600">
        <v>2612.9360526315791</v>
      </c>
      <c r="J31" s="600">
        <v>476.74769230769232</v>
      </c>
      <c r="K31" s="600">
        <v>403.67</v>
      </c>
      <c r="L31" s="600">
        <v>163.5</v>
      </c>
      <c r="M31" s="600">
        <v>270.37777777777779</v>
      </c>
      <c r="N31" s="458">
        <v>0</v>
      </c>
      <c r="O31" s="600">
        <v>158.32355915065722</v>
      </c>
      <c r="P31" s="600">
        <v>141.96804</v>
      </c>
      <c r="Q31" s="600">
        <v>128.48467948717948</v>
      </c>
      <c r="R31" s="600">
        <v>572.20433333333335</v>
      </c>
      <c r="S31" s="600">
        <v>269.90523809523813</v>
      </c>
      <c r="T31" s="600">
        <v>433.45671532846717</v>
      </c>
      <c r="U31" s="600">
        <v>199.61600000000001</v>
      </c>
      <c r="V31" s="600">
        <v>383.43</v>
      </c>
      <c r="W31" s="600">
        <v>126.601</v>
      </c>
      <c r="X31" s="600">
        <v>281.84410958904107</v>
      </c>
      <c r="Y31" s="600">
        <v>6.0509041591320072</v>
      </c>
      <c r="Z31" s="600">
        <v>239.04411764705881</v>
      </c>
      <c r="AA31" s="600">
        <v>107.73122448979592</v>
      </c>
      <c r="AB31" s="458">
        <v>0</v>
      </c>
      <c r="AC31" s="600">
        <v>169.62545096753033</v>
      </c>
      <c r="AD31" s="600">
        <v>359.97250000000003</v>
      </c>
      <c r="AE31" s="600">
        <v>271.60000000000002</v>
      </c>
      <c r="AF31" s="600">
        <v>60.669742913645351</v>
      </c>
      <c r="AG31" s="600">
        <v>322.55520881878471</v>
      </c>
      <c r="AH31" s="600">
        <v>153.38887007299269</v>
      </c>
      <c r="AI31" s="600">
        <v>218.38493150684931</v>
      </c>
      <c r="AJ31" s="600">
        <v>37.333333333333336</v>
      </c>
      <c r="AK31" s="600">
        <v>277.12713286713284</v>
      </c>
      <c r="AL31" s="600">
        <v>150.09167604049495</v>
      </c>
      <c r="AM31" s="600">
        <v>383.09880434782605</v>
      </c>
      <c r="AN31" s="600">
        <v>361.71942307692308</v>
      </c>
      <c r="AO31" s="600">
        <v>87.390019697964547</v>
      </c>
      <c r="AP31" s="600">
        <v>501.1527272727273</v>
      </c>
      <c r="AQ31" s="600">
        <v>210.66174603174602</v>
      </c>
      <c r="AR31" s="600">
        <v>253.80433333333335</v>
      </c>
      <c r="AS31" s="600">
        <v>291.87914691943126</v>
      </c>
      <c r="AT31" s="600">
        <v>559.65454545454543</v>
      </c>
      <c r="AU31" s="600">
        <v>247.28534246575344</v>
      </c>
      <c r="AV31" s="600">
        <v>114.14285714285714</v>
      </c>
      <c r="AW31" s="600">
        <v>268.56521739130437</v>
      </c>
      <c r="AX31" s="600">
        <v>190.81452554744524</v>
      </c>
      <c r="AY31" s="600">
        <v>139.14383561643837</v>
      </c>
      <c r="AZ31" s="600">
        <v>165.41176470588235</v>
      </c>
      <c r="BA31" s="600">
        <v>185.17100371747213</v>
      </c>
      <c r="BB31" s="600">
        <v>31.670131578947366</v>
      </c>
      <c r="BC31" s="600">
        <v>37.757847533632287</v>
      </c>
      <c r="BD31" s="600">
        <v>163.52222837370243</v>
      </c>
      <c r="BE31" s="600">
        <v>1472.307</v>
      </c>
      <c r="BF31" s="600">
        <v>562.86</v>
      </c>
      <c r="BG31" s="600">
        <v>213.82573770491805</v>
      </c>
      <c r="BH31" s="600">
        <v>281.14999999999998</v>
      </c>
      <c r="BI31" s="458">
        <v>0</v>
      </c>
      <c r="BJ31" s="600">
        <v>127.53610503282276</v>
      </c>
      <c r="BK31" s="600">
        <v>142.4004918032787</v>
      </c>
      <c r="BL31" s="600">
        <v>219.6389584376565</v>
      </c>
      <c r="BM31" s="600">
        <v>182.34696132596684</v>
      </c>
      <c r="BN31" s="600">
        <v>95.116749999999996</v>
      </c>
      <c r="BO31" s="600">
        <v>293.89077212806029</v>
      </c>
      <c r="BP31" s="600">
        <v>161.84613026819923</v>
      </c>
      <c r="BQ31" s="600">
        <v>361.37</v>
      </c>
      <c r="BR31" s="600">
        <v>2658.2833333333333</v>
      </c>
      <c r="BS31" s="600">
        <v>189.63157894736841</v>
      </c>
      <c r="BT31" s="600">
        <v>255.64304461942257</v>
      </c>
      <c r="BU31" s="600">
        <v>200.33549618320612</v>
      </c>
      <c r="BV31" s="600">
        <v>200.2964300532154</v>
      </c>
    </row>
    <row r="460" spans="1:1" x14ac:dyDescent="0.25">
      <c r="A460" s="202" t="s">
        <v>89</v>
      </c>
    </row>
  </sheetData>
  <phoneticPr fontId="3"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&amp;R2014 Yearbook of
Electricity Distributors</oddHeader>
    <oddFooter>&amp;C&amp;P</oddFooter>
  </headerFooter>
  <colBreaks count="1" manualBreakCount="1">
    <brk id="7" max="30"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MV38"/>
  <sheetViews>
    <sheetView showGridLines="0" zoomScaleNormal="100" zoomScaleSheetLayoutView="90" workbookViewId="0">
      <selection activeCell="I28" sqref="I28"/>
    </sheetView>
  </sheetViews>
  <sheetFormatPr defaultColWidth="64.6640625" defaultRowHeight="13.2" x14ac:dyDescent="0.25"/>
  <cols>
    <col min="1" max="1" width="38.33203125" customWidth="1"/>
    <col min="2" max="2" width="0.6640625" customWidth="1"/>
    <col min="3" max="3" width="20.33203125" customWidth="1"/>
    <col min="4" max="4" width="9.33203125" customWidth="1"/>
    <col min="5" max="5" width="1.109375" customWidth="1"/>
    <col min="6" max="6" width="37.33203125" customWidth="1"/>
    <col min="7" max="7" width="0.6640625" customWidth="1"/>
    <col min="8" max="8" width="20.33203125" customWidth="1"/>
    <col min="9" max="9" width="9.33203125" customWidth="1"/>
    <col min="10" max="10" width="1.109375" customWidth="1"/>
    <col min="11" max="11" width="38.33203125" customWidth="1"/>
    <col min="12" max="12" width="0.6640625" customWidth="1"/>
    <col min="13" max="13" width="20.33203125" customWidth="1"/>
    <col min="14" max="14" width="9.33203125" customWidth="1"/>
    <col min="15" max="15" width="1.109375" customWidth="1"/>
    <col min="16" max="16" width="37.33203125" customWidth="1"/>
    <col min="17" max="17" width="0.6640625" customWidth="1"/>
    <col min="18" max="18" width="20.33203125" customWidth="1"/>
    <col min="19" max="19" width="9.33203125" customWidth="1"/>
    <col min="20" max="20" width="1.109375" customWidth="1"/>
    <col min="21" max="21" width="38.33203125" customWidth="1"/>
    <col min="22" max="22" width="0.6640625" customWidth="1"/>
    <col min="23" max="23" width="20.33203125" customWidth="1"/>
    <col min="24" max="24" width="9.33203125" customWidth="1"/>
    <col min="25" max="25" width="1.109375" customWidth="1"/>
    <col min="26" max="26" width="37.33203125" customWidth="1"/>
    <col min="27" max="27" width="0.6640625" customWidth="1"/>
    <col min="28" max="28" width="20.33203125" customWidth="1"/>
    <col min="29" max="29" width="9.33203125" customWidth="1"/>
    <col min="30" max="30" width="1.109375" customWidth="1"/>
    <col min="31" max="31" width="38.33203125" customWidth="1"/>
    <col min="32" max="32" width="0.6640625" customWidth="1"/>
    <col min="33" max="33" width="20.33203125" customWidth="1"/>
    <col min="34" max="34" width="9.33203125" customWidth="1"/>
    <col min="35" max="35" width="1.109375" customWidth="1"/>
    <col min="36" max="36" width="37.33203125" customWidth="1"/>
    <col min="37" max="37" width="0.6640625" customWidth="1"/>
    <col min="38" max="38" width="20.33203125" customWidth="1"/>
    <col min="39" max="39" width="9.33203125" customWidth="1"/>
    <col min="40" max="40" width="1.109375" customWidth="1"/>
    <col min="41" max="41" width="38.33203125" customWidth="1"/>
    <col min="42" max="42" width="0.6640625" customWidth="1"/>
    <col min="43" max="43" width="20.33203125" customWidth="1"/>
    <col min="44" max="44" width="9.33203125" customWidth="1"/>
    <col min="45" max="45" width="1.109375" customWidth="1"/>
    <col min="46" max="46" width="37.33203125" customWidth="1"/>
    <col min="47" max="47" width="0.6640625" customWidth="1"/>
    <col min="48" max="48" width="20.33203125" customWidth="1"/>
    <col min="49" max="49" width="9.33203125" customWidth="1"/>
    <col min="50" max="50" width="1.109375" customWidth="1"/>
    <col min="51" max="51" width="38.33203125" customWidth="1"/>
    <col min="52" max="52" width="0.6640625" customWidth="1"/>
    <col min="53" max="53" width="20.33203125" customWidth="1"/>
    <col min="54" max="54" width="9.33203125" customWidth="1"/>
    <col min="55" max="55" width="1.109375" customWidth="1"/>
    <col min="56" max="56" width="37.33203125" customWidth="1"/>
    <col min="57" max="57" width="0.6640625" customWidth="1"/>
    <col min="58" max="58" width="20.33203125" customWidth="1"/>
    <col min="59" max="59" width="9.33203125" customWidth="1"/>
    <col min="60" max="60" width="1.109375" customWidth="1"/>
    <col min="61" max="61" width="38.33203125" customWidth="1"/>
    <col min="62" max="62" width="0.6640625" customWidth="1"/>
    <col min="63" max="63" width="20.33203125" customWidth="1"/>
    <col min="64" max="64" width="9.33203125" customWidth="1"/>
    <col min="65" max="65" width="1.109375" customWidth="1"/>
    <col min="66" max="66" width="37.33203125" customWidth="1"/>
    <col min="67" max="67" width="0.6640625" customWidth="1"/>
    <col min="68" max="68" width="20.33203125" customWidth="1"/>
    <col min="69" max="69" width="9.77734375" bestFit="1" customWidth="1"/>
    <col min="70" max="70" width="1.109375" customWidth="1"/>
    <col min="71" max="71" width="38.33203125" customWidth="1"/>
    <col min="72" max="72" width="0.6640625" customWidth="1"/>
    <col min="73" max="73" width="20.33203125" customWidth="1"/>
    <col min="74" max="74" width="9.33203125" customWidth="1"/>
    <col min="75" max="75" width="1.109375" customWidth="1"/>
    <col min="76" max="76" width="37.33203125" customWidth="1"/>
    <col min="77" max="77" width="0.6640625" customWidth="1"/>
    <col min="78" max="78" width="20.33203125" customWidth="1"/>
    <col min="79" max="79" width="9.33203125" customWidth="1"/>
    <col min="80" max="80" width="1.109375" customWidth="1"/>
    <col min="81" max="81" width="38.33203125" customWidth="1"/>
    <col min="82" max="82" width="0.6640625" customWidth="1"/>
    <col min="83" max="83" width="20.33203125" customWidth="1"/>
    <col min="84" max="84" width="9.33203125" customWidth="1"/>
    <col min="85" max="85" width="1.109375" customWidth="1"/>
    <col min="86" max="86" width="37.33203125" customWidth="1"/>
    <col min="87" max="87" width="0.6640625" customWidth="1"/>
    <col min="88" max="88" width="20.33203125" customWidth="1"/>
    <col min="89" max="89" width="9.33203125" customWidth="1"/>
    <col min="90" max="90" width="1.109375" customWidth="1"/>
    <col min="91" max="91" width="38.33203125" customWidth="1"/>
    <col min="92" max="92" width="0.6640625" customWidth="1"/>
    <col min="93" max="93" width="20.33203125" customWidth="1"/>
    <col min="94" max="94" width="9.33203125" customWidth="1"/>
    <col min="95" max="95" width="1.109375" customWidth="1"/>
    <col min="96" max="96" width="37.33203125" customWidth="1"/>
    <col min="97" max="97" width="0.6640625" customWidth="1"/>
    <col min="98" max="98" width="20.33203125" customWidth="1"/>
    <col min="99" max="99" width="9.33203125" customWidth="1"/>
    <col min="100" max="100" width="1.109375" customWidth="1"/>
    <col min="101" max="101" width="38.33203125" customWidth="1"/>
    <col min="102" max="102" width="0.6640625" customWidth="1"/>
    <col min="103" max="103" width="20.33203125" customWidth="1"/>
    <col min="104" max="104" width="9.33203125" customWidth="1"/>
    <col min="105" max="105" width="1.109375" customWidth="1"/>
    <col min="106" max="106" width="37.33203125" customWidth="1"/>
    <col min="107" max="107" width="0.6640625" customWidth="1"/>
    <col min="108" max="108" width="20.33203125" customWidth="1"/>
    <col min="109" max="109" width="9.33203125" customWidth="1"/>
    <col min="110" max="110" width="1.109375" customWidth="1"/>
    <col min="111" max="111" width="38.33203125" customWidth="1"/>
    <col min="112" max="112" width="0.6640625" customWidth="1"/>
    <col min="113" max="113" width="20.33203125" customWidth="1"/>
    <col min="114" max="114" width="9.33203125" customWidth="1"/>
    <col min="115" max="115" width="1.109375" customWidth="1"/>
    <col min="116" max="116" width="37.33203125" customWidth="1"/>
    <col min="117" max="117" width="0.6640625" customWidth="1"/>
    <col min="118" max="118" width="20.33203125" customWidth="1"/>
    <col min="119" max="119" width="9.33203125" customWidth="1"/>
    <col min="120" max="120" width="1.109375" customWidth="1"/>
    <col min="121" max="121" width="38.33203125" customWidth="1"/>
    <col min="122" max="122" width="0.6640625" customWidth="1"/>
    <col min="123" max="123" width="20.33203125" customWidth="1"/>
    <col min="124" max="124" width="9.33203125" customWidth="1"/>
    <col min="125" max="125" width="1.109375" customWidth="1"/>
    <col min="126" max="126" width="37.33203125" customWidth="1"/>
    <col min="127" max="127" width="0.6640625" customWidth="1"/>
    <col min="128" max="128" width="20.33203125" customWidth="1"/>
    <col min="129" max="129" width="9.33203125" customWidth="1"/>
    <col min="130" max="130" width="1.109375" customWidth="1"/>
    <col min="131" max="131" width="38.33203125" customWidth="1"/>
    <col min="132" max="132" width="0.6640625" customWidth="1"/>
    <col min="133" max="133" width="20.33203125" customWidth="1"/>
    <col min="134" max="134" width="9.33203125" customWidth="1"/>
    <col min="135" max="135" width="1.109375" customWidth="1"/>
    <col min="136" max="136" width="37.33203125" customWidth="1"/>
    <col min="137" max="137" width="0.6640625" customWidth="1"/>
    <col min="138" max="138" width="20.33203125" customWidth="1"/>
    <col min="139" max="139" width="9.77734375" bestFit="1" customWidth="1"/>
    <col min="140" max="140" width="1.109375" customWidth="1"/>
    <col min="141" max="141" width="38.33203125" customWidth="1"/>
    <col min="142" max="142" width="0.6640625" customWidth="1"/>
    <col min="143" max="143" width="20.33203125" customWidth="1"/>
    <col min="144" max="144" width="9.33203125" customWidth="1"/>
    <col min="145" max="145" width="1.109375" customWidth="1"/>
    <col min="146" max="146" width="37.33203125" customWidth="1"/>
    <col min="147" max="147" width="0.6640625" customWidth="1"/>
    <col min="148" max="148" width="20.33203125" customWidth="1"/>
    <col min="149" max="149" width="9.33203125" customWidth="1"/>
    <col min="150" max="150" width="1.109375" customWidth="1"/>
    <col min="151" max="151" width="38.33203125" customWidth="1"/>
    <col min="152" max="152" width="0.6640625" customWidth="1"/>
    <col min="153" max="153" width="20.33203125" customWidth="1"/>
    <col min="154" max="154" width="9.33203125" customWidth="1"/>
    <col min="155" max="155" width="1.109375" customWidth="1"/>
    <col min="156" max="156" width="37.33203125" customWidth="1"/>
    <col min="157" max="157" width="0.6640625" customWidth="1"/>
    <col min="158" max="158" width="20.33203125" customWidth="1"/>
    <col min="159" max="159" width="11.5546875" bestFit="1" customWidth="1"/>
    <col min="160" max="160" width="1.109375" customWidth="1"/>
    <col min="161" max="161" width="38.33203125" customWidth="1"/>
    <col min="162" max="162" width="0.6640625" customWidth="1"/>
    <col min="163" max="163" width="20.33203125" customWidth="1"/>
    <col min="164" max="164" width="9.33203125" customWidth="1"/>
    <col min="165" max="165" width="1.109375" customWidth="1"/>
    <col min="166" max="166" width="37.33203125" customWidth="1"/>
    <col min="167" max="167" width="0.6640625" customWidth="1"/>
    <col min="168" max="168" width="20.33203125" customWidth="1"/>
    <col min="169" max="169" width="9.33203125" customWidth="1"/>
    <col min="170" max="170" width="1.109375" customWidth="1"/>
    <col min="171" max="171" width="38.33203125" customWidth="1"/>
    <col min="172" max="172" width="0.6640625" customWidth="1"/>
    <col min="173" max="173" width="20.33203125" customWidth="1"/>
    <col min="174" max="174" width="9.33203125" customWidth="1"/>
    <col min="175" max="175" width="1.109375" customWidth="1"/>
    <col min="176" max="176" width="37.33203125" customWidth="1"/>
    <col min="177" max="177" width="0.6640625" customWidth="1"/>
    <col min="178" max="178" width="20.33203125" customWidth="1"/>
    <col min="179" max="179" width="9.33203125" customWidth="1"/>
    <col min="180" max="180" width="1.109375" customWidth="1"/>
    <col min="181" max="181" width="38.33203125" customWidth="1"/>
    <col min="182" max="182" width="0.6640625" customWidth="1"/>
    <col min="183" max="183" width="20.33203125" customWidth="1"/>
    <col min="184" max="184" width="9.33203125" customWidth="1"/>
    <col min="185" max="185" width="1.109375" customWidth="1"/>
    <col min="186" max="186" width="37.33203125" customWidth="1"/>
    <col min="187" max="187" width="0.6640625" customWidth="1"/>
    <col min="188" max="188" width="20.33203125" customWidth="1"/>
    <col min="189" max="189" width="9.33203125" customWidth="1"/>
    <col min="190" max="190" width="1.109375" customWidth="1"/>
    <col min="191" max="191" width="38.33203125" customWidth="1"/>
    <col min="192" max="192" width="0.6640625" customWidth="1"/>
    <col min="193" max="193" width="20.33203125" customWidth="1"/>
    <col min="194" max="194" width="9.33203125" customWidth="1"/>
    <col min="195" max="195" width="1.109375" customWidth="1"/>
    <col min="196" max="196" width="37.33203125" customWidth="1"/>
    <col min="197" max="197" width="0.6640625" customWidth="1"/>
    <col min="198" max="198" width="20.33203125" customWidth="1"/>
    <col min="199" max="199" width="9.33203125" customWidth="1"/>
    <col min="200" max="200" width="1.109375" customWidth="1"/>
    <col min="201" max="201" width="38.33203125" customWidth="1"/>
    <col min="202" max="202" width="0.6640625" customWidth="1"/>
    <col min="203" max="203" width="20.33203125" customWidth="1"/>
    <col min="204" max="204" width="9.33203125" customWidth="1"/>
    <col min="205" max="205" width="1.109375" customWidth="1"/>
    <col min="206" max="206" width="37.33203125" customWidth="1"/>
    <col min="207" max="207" width="0.6640625" customWidth="1"/>
    <col min="208" max="208" width="20.33203125" customWidth="1"/>
    <col min="209" max="209" width="9.33203125" customWidth="1"/>
    <col min="210" max="210" width="1.109375" customWidth="1"/>
    <col min="211" max="211" width="38.33203125" customWidth="1"/>
    <col min="212" max="212" width="0.6640625" customWidth="1"/>
    <col min="213" max="213" width="20.33203125" customWidth="1"/>
    <col min="214" max="214" width="9.33203125" customWidth="1"/>
    <col min="215" max="215" width="1.109375" customWidth="1"/>
    <col min="216" max="216" width="37.33203125" customWidth="1"/>
    <col min="217" max="217" width="0.6640625" customWidth="1"/>
    <col min="218" max="218" width="20.33203125" customWidth="1"/>
    <col min="219" max="219" width="9.33203125" customWidth="1"/>
    <col min="220" max="220" width="1.109375" customWidth="1"/>
    <col min="221" max="221" width="38.33203125" customWidth="1"/>
    <col min="222" max="222" width="0.6640625" customWidth="1"/>
    <col min="223" max="223" width="20.33203125" customWidth="1"/>
    <col min="224" max="224" width="9.33203125" customWidth="1"/>
    <col min="225" max="225" width="1.109375" customWidth="1"/>
    <col min="226" max="226" width="37.33203125" customWidth="1"/>
    <col min="227" max="227" width="0.6640625" customWidth="1"/>
    <col min="228" max="228" width="20.33203125" customWidth="1"/>
    <col min="229" max="229" width="9.33203125" customWidth="1"/>
    <col min="230" max="230" width="1.109375" customWidth="1"/>
    <col min="231" max="231" width="38.33203125" customWidth="1"/>
    <col min="232" max="232" width="0.6640625" customWidth="1"/>
    <col min="233" max="233" width="20.33203125" customWidth="1"/>
    <col min="234" max="234" width="9.33203125" customWidth="1"/>
    <col min="235" max="235" width="1.109375" customWidth="1"/>
    <col min="236" max="236" width="37.33203125" customWidth="1"/>
    <col min="237" max="237" width="0.6640625" customWidth="1"/>
    <col min="238" max="238" width="20.33203125" customWidth="1"/>
    <col min="239" max="239" width="9.33203125" customWidth="1"/>
    <col min="240" max="240" width="1.109375" customWidth="1"/>
    <col min="241" max="241" width="38.33203125" customWidth="1"/>
    <col min="242" max="242" width="0.6640625" customWidth="1"/>
    <col min="243" max="243" width="20.33203125" customWidth="1"/>
    <col min="244" max="244" width="9.33203125" customWidth="1"/>
    <col min="245" max="245" width="1.109375" customWidth="1"/>
    <col min="246" max="246" width="37.33203125" customWidth="1"/>
    <col min="247" max="247" width="0.6640625" customWidth="1"/>
    <col min="248" max="248" width="20.33203125" customWidth="1"/>
    <col min="249" max="249" width="9.33203125" customWidth="1"/>
    <col min="250" max="250" width="1.109375" customWidth="1"/>
    <col min="251" max="251" width="38.33203125" customWidth="1"/>
    <col min="252" max="252" width="0.6640625" customWidth="1"/>
    <col min="253" max="253" width="20.33203125" customWidth="1"/>
    <col min="254" max="254" width="9.33203125" customWidth="1"/>
    <col min="255" max="255" width="1.109375" customWidth="1"/>
    <col min="256" max="256" width="37.33203125" customWidth="1"/>
    <col min="257" max="257" width="0.6640625" customWidth="1"/>
    <col min="258" max="258" width="20.33203125" customWidth="1"/>
    <col min="259" max="259" width="9.33203125" customWidth="1"/>
    <col min="260" max="260" width="1.109375" customWidth="1"/>
    <col min="261" max="261" width="38.33203125" customWidth="1"/>
    <col min="262" max="262" width="0.6640625" customWidth="1"/>
    <col min="263" max="263" width="20.33203125" customWidth="1"/>
    <col min="264" max="264" width="9.33203125" customWidth="1"/>
    <col min="265" max="265" width="1.109375" customWidth="1"/>
    <col min="266" max="266" width="37.33203125" customWidth="1"/>
    <col min="267" max="267" width="0.6640625" customWidth="1"/>
    <col min="268" max="268" width="20.33203125" customWidth="1"/>
    <col min="269" max="269" width="9.33203125" customWidth="1"/>
    <col min="270" max="270" width="1.109375" customWidth="1"/>
    <col min="271" max="271" width="38.33203125" customWidth="1"/>
    <col min="272" max="272" width="0.6640625" customWidth="1"/>
    <col min="273" max="273" width="20.33203125" customWidth="1"/>
    <col min="274" max="274" width="9.33203125" customWidth="1"/>
    <col min="275" max="275" width="1.109375" customWidth="1"/>
    <col min="276" max="276" width="37.33203125" customWidth="1"/>
    <col min="277" max="277" width="0.6640625" customWidth="1"/>
    <col min="278" max="278" width="20.33203125" customWidth="1"/>
    <col min="279" max="279" width="9.33203125" customWidth="1"/>
    <col min="280" max="280" width="1.109375" customWidth="1"/>
    <col min="281" max="281" width="38.33203125" customWidth="1"/>
    <col min="282" max="282" width="0.6640625" customWidth="1"/>
    <col min="283" max="283" width="20.33203125" customWidth="1"/>
    <col min="284" max="284" width="9.33203125" customWidth="1"/>
    <col min="285" max="285" width="1.109375" customWidth="1"/>
    <col min="286" max="286" width="37.33203125" customWidth="1"/>
    <col min="287" max="287" width="0.6640625" customWidth="1"/>
    <col min="288" max="288" width="20.33203125" customWidth="1"/>
    <col min="289" max="289" width="9.33203125" customWidth="1"/>
    <col min="290" max="290" width="1.109375" customWidth="1"/>
    <col min="291" max="291" width="38.33203125" customWidth="1"/>
    <col min="292" max="292" width="0.6640625" customWidth="1"/>
    <col min="293" max="293" width="20.33203125" customWidth="1"/>
    <col min="294" max="294" width="9.33203125" customWidth="1"/>
    <col min="295" max="295" width="1.109375" customWidth="1"/>
    <col min="296" max="296" width="37.33203125" customWidth="1"/>
    <col min="297" max="297" width="0.6640625" customWidth="1"/>
    <col min="298" max="298" width="20.33203125" customWidth="1"/>
    <col min="299" max="299" width="9.33203125" customWidth="1"/>
    <col min="300" max="300" width="1.109375" customWidth="1"/>
    <col min="301" max="301" width="38.33203125" customWidth="1"/>
    <col min="302" max="302" width="0.6640625" customWidth="1"/>
    <col min="303" max="303" width="20.33203125" customWidth="1"/>
    <col min="304" max="304" width="9.33203125" customWidth="1"/>
    <col min="305" max="305" width="1.109375" customWidth="1"/>
    <col min="306" max="306" width="37.33203125" customWidth="1"/>
    <col min="307" max="307" width="0.6640625" customWidth="1"/>
    <col min="308" max="308" width="20.33203125" customWidth="1"/>
    <col min="309" max="309" width="9.33203125" customWidth="1"/>
    <col min="310" max="310" width="1.109375" customWidth="1"/>
    <col min="311" max="311" width="38.33203125" customWidth="1"/>
    <col min="312" max="312" width="0.6640625" customWidth="1"/>
    <col min="313" max="313" width="20.33203125" customWidth="1"/>
    <col min="314" max="314" width="10.6640625" bestFit="1" customWidth="1"/>
    <col min="315" max="315" width="1.109375" customWidth="1"/>
    <col min="316" max="316" width="37.33203125" customWidth="1"/>
    <col min="317" max="317" width="0.6640625" customWidth="1"/>
    <col min="318" max="318" width="20.33203125" customWidth="1"/>
    <col min="319" max="319" width="9.33203125" customWidth="1"/>
    <col min="320" max="320" width="1.109375" customWidth="1"/>
    <col min="321" max="321" width="38.33203125" customWidth="1"/>
    <col min="322" max="322" width="0.6640625" customWidth="1"/>
    <col min="323" max="323" width="20.33203125" customWidth="1"/>
    <col min="324" max="324" width="9.33203125" customWidth="1"/>
    <col min="325" max="325" width="1.109375" customWidth="1"/>
    <col min="326" max="326" width="37.33203125" customWidth="1"/>
    <col min="327" max="327" width="0.6640625" customWidth="1"/>
    <col min="328" max="328" width="20.33203125" customWidth="1"/>
    <col min="329" max="329" width="9.33203125" customWidth="1"/>
    <col min="330" max="330" width="1.109375" customWidth="1"/>
    <col min="331" max="331" width="38.33203125" customWidth="1"/>
    <col min="332" max="332" width="0.6640625" customWidth="1"/>
    <col min="333" max="333" width="20.33203125" customWidth="1"/>
    <col min="334" max="334" width="9.33203125" customWidth="1"/>
    <col min="335" max="335" width="1.109375" customWidth="1"/>
    <col min="336" max="336" width="37.33203125" customWidth="1"/>
    <col min="337" max="337" width="0.6640625" customWidth="1"/>
    <col min="338" max="338" width="20.33203125" customWidth="1"/>
    <col min="339" max="339" width="9.33203125" customWidth="1"/>
    <col min="340" max="340" width="1.109375" customWidth="1"/>
    <col min="341" max="341" width="38.33203125" customWidth="1"/>
    <col min="342" max="342" width="0.6640625" customWidth="1"/>
    <col min="343" max="343" width="20.33203125" customWidth="1"/>
    <col min="344" max="344" width="9.33203125" customWidth="1"/>
    <col min="345" max="345" width="1.109375" customWidth="1"/>
    <col min="346" max="346" width="37.33203125" customWidth="1"/>
    <col min="347" max="347" width="0.6640625" customWidth="1"/>
    <col min="348" max="348" width="20.33203125" customWidth="1"/>
    <col min="349" max="349" width="9.33203125" customWidth="1"/>
    <col min="350" max="350" width="1.109375" customWidth="1"/>
    <col min="351" max="351" width="38.33203125" customWidth="1"/>
    <col min="352" max="352" width="0.6640625" customWidth="1"/>
    <col min="353" max="353" width="20.33203125" customWidth="1"/>
    <col min="354" max="354" width="9.33203125" customWidth="1"/>
    <col min="355" max="355" width="1.109375" customWidth="1"/>
    <col min="356" max="356" width="37.33203125" customWidth="1"/>
    <col min="357" max="357" width="0.6640625" customWidth="1"/>
    <col min="358" max="358" width="20.33203125" bestFit="1" customWidth="1"/>
    <col min="359" max="359" width="9.33203125" bestFit="1" customWidth="1"/>
    <col min="360" max="360" width="1.109375" customWidth="1"/>
  </cols>
  <sheetData>
    <row r="1" spans="1:360" ht="39.6" customHeight="1" x14ac:dyDescent="0.25">
      <c r="A1" s="635" t="s">
        <v>335</v>
      </c>
      <c r="B1" s="636"/>
      <c r="C1" s="636"/>
      <c r="D1" s="636"/>
      <c r="E1" s="636"/>
      <c r="F1" s="636"/>
      <c r="G1" s="636"/>
      <c r="H1" s="636"/>
      <c r="I1" s="636"/>
      <c r="J1" s="637"/>
      <c r="K1" s="635" t="s">
        <v>335</v>
      </c>
      <c r="L1" s="636"/>
      <c r="M1" s="636"/>
      <c r="N1" s="636"/>
      <c r="O1" s="636"/>
      <c r="P1" s="636"/>
      <c r="Q1" s="636"/>
      <c r="R1" s="636"/>
      <c r="S1" s="636"/>
      <c r="T1" s="637"/>
      <c r="U1" s="635" t="s">
        <v>335</v>
      </c>
      <c r="V1" s="636"/>
      <c r="W1" s="636"/>
      <c r="X1" s="636"/>
      <c r="Y1" s="636"/>
      <c r="Z1" s="636"/>
      <c r="AA1" s="636"/>
      <c r="AB1" s="636"/>
      <c r="AC1" s="636"/>
      <c r="AD1" s="637"/>
      <c r="AE1" s="635" t="s">
        <v>335</v>
      </c>
      <c r="AF1" s="636"/>
      <c r="AG1" s="636"/>
      <c r="AH1" s="636"/>
      <c r="AI1" s="636"/>
      <c r="AJ1" s="636"/>
      <c r="AK1" s="636"/>
      <c r="AL1" s="636"/>
      <c r="AM1" s="636"/>
      <c r="AN1" s="637"/>
      <c r="AO1" s="635" t="s">
        <v>335</v>
      </c>
      <c r="AP1" s="636"/>
      <c r="AQ1" s="636"/>
      <c r="AR1" s="636"/>
      <c r="AS1" s="636"/>
      <c r="AT1" s="636"/>
      <c r="AU1" s="636"/>
      <c r="AV1" s="636"/>
      <c r="AW1" s="636"/>
      <c r="AX1" s="637"/>
      <c r="AY1" s="635" t="s">
        <v>335</v>
      </c>
      <c r="AZ1" s="636"/>
      <c r="BA1" s="636"/>
      <c r="BB1" s="636"/>
      <c r="BC1" s="636"/>
      <c r="BD1" s="636"/>
      <c r="BE1" s="636"/>
      <c r="BF1" s="636"/>
      <c r="BG1" s="636"/>
      <c r="BH1" s="637"/>
      <c r="BI1" s="635" t="s">
        <v>335</v>
      </c>
      <c r="BJ1" s="636"/>
      <c r="BK1" s="636"/>
      <c r="BL1" s="636"/>
      <c r="BM1" s="636"/>
      <c r="BN1" s="636"/>
      <c r="BO1" s="636"/>
      <c r="BP1" s="636"/>
      <c r="BQ1" s="636"/>
      <c r="BR1" s="637"/>
      <c r="BS1" s="635" t="s">
        <v>335</v>
      </c>
      <c r="BT1" s="636"/>
      <c r="BU1" s="636"/>
      <c r="BV1" s="636"/>
      <c r="BW1" s="636"/>
      <c r="BX1" s="636"/>
      <c r="BY1" s="636"/>
      <c r="BZ1" s="636"/>
      <c r="CA1" s="636"/>
      <c r="CB1" s="637"/>
      <c r="CC1" s="635" t="s">
        <v>335</v>
      </c>
      <c r="CD1" s="636"/>
      <c r="CE1" s="636"/>
      <c r="CF1" s="636"/>
      <c r="CG1" s="636"/>
      <c r="CH1" s="636"/>
      <c r="CI1" s="636"/>
      <c r="CJ1" s="636"/>
      <c r="CK1" s="636"/>
      <c r="CL1" s="637"/>
      <c r="CM1" s="635" t="s">
        <v>335</v>
      </c>
      <c r="CN1" s="636"/>
      <c r="CO1" s="636"/>
      <c r="CP1" s="636"/>
      <c r="CQ1" s="636"/>
      <c r="CR1" s="636"/>
      <c r="CS1" s="636"/>
      <c r="CT1" s="636"/>
      <c r="CU1" s="636"/>
      <c r="CV1" s="637"/>
      <c r="CW1" s="635" t="s">
        <v>335</v>
      </c>
      <c r="CX1" s="636"/>
      <c r="CY1" s="636"/>
      <c r="CZ1" s="636"/>
      <c r="DA1" s="636"/>
      <c r="DB1" s="636"/>
      <c r="DC1" s="636"/>
      <c r="DD1" s="636"/>
      <c r="DE1" s="636"/>
      <c r="DF1" s="637"/>
      <c r="DG1" s="635" t="s">
        <v>335</v>
      </c>
      <c r="DH1" s="636"/>
      <c r="DI1" s="636"/>
      <c r="DJ1" s="636"/>
      <c r="DK1" s="636"/>
      <c r="DL1" s="636"/>
      <c r="DM1" s="636"/>
      <c r="DN1" s="636"/>
      <c r="DO1" s="636"/>
      <c r="DP1" s="637"/>
      <c r="DQ1" s="635" t="s">
        <v>335</v>
      </c>
      <c r="DR1" s="636"/>
      <c r="DS1" s="636"/>
      <c r="DT1" s="636"/>
      <c r="DU1" s="636"/>
      <c r="DV1" s="636"/>
      <c r="DW1" s="636"/>
      <c r="DX1" s="636"/>
      <c r="DY1" s="636"/>
      <c r="DZ1" s="637"/>
      <c r="EA1" s="635" t="s">
        <v>335</v>
      </c>
      <c r="EB1" s="636"/>
      <c r="EC1" s="636"/>
      <c r="ED1" s="636"/>
      <c r="EE1" s="636"/>
      <c r="EF1" s="636"/>
      <c r="EG1" s="636"/>
      <c r="EH1" s="636"/>
      <c r="EI1" s="636"/>
      <c r="EJ1" s="637"/>
      <c r="EK1" s="635" t="s">
        <v>335</v>
      </c>
      <c r="EL1" s="636"/>
      <c r="EM1" s="636"/>
      <c r="EN1" s="636"/>
      <c r="EO1" s="636"/>
      <c r="EP1" s="636"/>
      <c r="EQ1" s="636"/>
      <c r="ER1" s="636"/>
      <c r="ES1" s="636"/>
      <c r="ET1" s="637"/>
      <c r="EU1" s="635" t="s">
        <v>335</v>
      </c>
      <c r="EV1" s="636"/>
      <c r="EW1" s="636"/>
      <c r="EX1" s="636"/>
      <c r="EY1" s="636"/>
      <c r="EZ1" s="636"/>
      <c r="FA1" s="636"/>
      <c r="FB1" s="636"/>
      <c r="FC1" s="636"/>
      <c r="FD1" s="637"/>
      <c r="FE1" s="635" t="s">
        <v>335</v>
      </c>
      <c r="FF1" s="636"/>
      <c r="FG1" s="636"/>
      <c r="FH1" s="636"/>
      <c r="FI1" s="636"/>
      <c r="FJ1" s="636"/>
      <c r="FK1" s="636"/>
      <c r="FL1" s="636"/>
      <c r="FM1" s="636"/>
      <c r="FN1" s="637"/>
      <c r="FO1" s="635" t="s">
        <v>335</v>
      </c>
      <c r="FP1" s="636"/>
      <c r="FQ1" s="636"/>
      <c r="FR1" s="636"/>
      <c r="FS1" s="636"/>
      <c r="FT1" s="636"/>
      <c r="FU1" s="636"/>
      <c r="FV1" s="636"/>
      <c r="FW1" s="636"/>
      <c r="FX1" s="637"/>
      <c r="FY1" s="635" t="s">
        <v>335</v>
      </c>
      <c r="FZ1" s="636"/>
      <c r="GA1" s="636"/>
      <c r="GB1" s="636"/>
      <c r="GC1" s="636"/>
      <c r="GD1" s="636"/>
      <c r="GE1" s="636"/>
      <c r="GF1" s="636"/>
      <c r="GG1" s="636"/>
      <c r="GH1" s="637"/>
      <c r="GI1" s="635" t="s">
        <v>335</v>
      </c>
      <c r="GJ1" s="636"/>
      <c r="GK1" s="636"/>
      <c r="GL1" s="636"/>
      <c r="GM1" s="636"/>
      <c r="GN1" s="636"/>
      <c r="GO1" s="636"/>
      <c r="GP1" s="636"/>
      <c r="GQ1" s="636"/>
      <c r="GR1" s="637"/>
      <c r="GS1" s="635" t="s">
        <v>335</v>
      </c>
      <c r="GT1" s="636"/>
      <c r="GU1" s="636"/>
      <c r="GV1" s="636"/>
      <c r="GW1" s="636"/>
      <c r="GX1" s="636"/>
      <c r="GY1" s="636"/>
      <c r="GZ1" s="636"/>
      <c r="HA1" s="636"/>
      <c r="HB1" s="637"/>
      <c r="HC1" s="635" t="s">
        <v>335</v>
      </c>
      <c r="HD1" s="636"/>
      <c r="HE1" s="636"/>
      <c r="HF1" s="636"/>
      <c r="HG1" s="636"/>
      <c r="HH1" s="636"/>
      <c r="HI1" s="636"/>
      <c r="HJ1" s="636"/>
      <c r="HK1" s="636"/>
      <c r="HL1" s="637"/>
      <c r="HM1" s="635" t="s">
        <v>335</v>
      </c>
      <c r="HN1" s="636"/>
      <c r="HO1" s="636"/>
      <c r="HP1" s="636"/>
      <c r="HQ1" s="636"/>
      <c r="HR1" s="636"/>
      <c r="HS1" s="636"/>
      <c r="HT1" s="636"/>
      <c r="HU1" s="636"/>
      <c r="HV1" s="637"/>
      <c r="HW1" s="635" t="s">
        <v>335</v>
      </c>
      <c r="HX1" s="636"/>
      <c r="HY1" s="636"/>
      <c r="HZ1" s="636"/>
      <c r="IA1" s="636"/>
      <c r="IB1" s="636"/>
      <c r="IC1" s="636"/>
      <c r="ID1" s="636"/>
      <c r="IE1" s="636"/>
      <c r="IF1" s="637"/>
      <c r="IG1" s="635" t="s">
        <v>335</v>
      </c>
      <c r="IH1" s="636"/>
      <c r="II1" s="636"/>
      <c r="IJ1" s="636"/>
      <c r="IK1" s="636"/>
      <c r="IL1" s="636"/>
      <c r="IM1" s="636"/>
      <c r="IN1" s="636"/>
      <c r="IO1" s="636"/>
      <c r="IP1" s="637"/>
      <c r="IQ1" s="635" t="s">
        <v>335</v>
      </c>
      <c r="IR1" s="636"/>
      <c r="IS1" s="636"/>
      <c r="IT1" s="636"/>
      <c r="IU1" s="636"/>
      <c r="IV1" s="636"/>
      <c r="IW1" s="636"/>
      <c r="IX1" s="636"/>
      <c r="IY1" s="636"/>
      <c r="IZ1" s="637"/>
      <c r="JA1" s="635" t="s">
        <v>335</v>
      </c>
      <c r="JB1" s="636"/>
      <c r="JC1" s="636"/>
      <c r="JD1" s="636"/>
      <c r="JE1" s="636"/>
      <c r="JF1" s="636"/>
      <c r="JG1" s="636"/>
      <c r="JH1" s="636"/>
      <c r="JI1" s="636"/>
      <c r="JJ1" s="637"/>
      <c r="JK1" s="635" t="s">
        <v>335</v>
      </c>
      <c r="JL1" s="636"/>
      <c r="JM1" s="636"/>
      <c r="JN1" s="636"/>
      <c r="JO1" s="636"/>
      <c r="JP1" s="636"/>
      <c r="JQ1" s="636"/>
      <c r="JR1" s="636"/>
      <c r="JS1" s="636"/>
      <c r="JT1" s="637"/>
      <c r="JU1" s="635" t="s">
        <v>335</v>
      </c>
      <c r="JV1" s="636"/>
      <c r="JW1" s="636"/>
      <c r="JX1" s="636"/>
      <c r="JY1" s="636"/>
      <c r="JZ1" s="636"/>
      <c r="KA1" s="636"/>
      <c r="KB1" s="636"/>
      <c r="KC1" s="636"/>
      <c r="KD1" s="637"/>
      <c r="KE1" s="635" t="s">
        <v>335</v>
      </c>
      <c r="KF1" s="636"/>
      <c r="KG1" s="636"/>
      <c r="KH1" s="636"/>
      <c r="KI1" s="636"/>
      <c r="KJ1" s="636"/>
      <c r="KK1" s="636"/>
      <c r="KL1" s="636"/>
      <c r="KM1" s="636"/>
      <c r="KN1" s="637"/>
      <c r="KO1" s="635" t="s">
        <v>335</v>
      </c>
      <c r="KP1" s="636"/>
      <c r="KQ1" s="636"/>
      <c r="KR1" s="636"/>
      <c r="KS1" s="636"/>
      <c r="KT1" s="636"/>
      <c r="KU1" s="636"/>
      <c r="KV1" s="636"/>
      <c r="KW1" s="636"/>
      <c r="KX1" s="637"/>
      <c r="KY1" s="635" t="s">
        <v>335</v>
      </c>
      <c r="KZ1" s="636"/>
      <c r="LA1" s="636"/>
      <c r="LB1" s="636"/>
      <c r="LC1" s="636"/>
      <c r="LD1" s="636"/>
      <c r="LE1" s="636"/>
      <c r="LF1" s="636"/>
      <c r="LG1" s="636"/>
      <c r="LH1" s="637"/>
      <c r="LI1" s="635" t="s">
        <v>335</v>
      </c>
      <c r="LJ1" s="636"/>
      <c r="LK1" s="636"/>
      <c r="LL1" s="636"/>
      <c r="LM1" s="636"/>
      <c r="LN1" s="636"/>
      <c r="LO1" s="636"/>
      <c r="LP1" s="636"/>
      <c r="LQ1" s="636"/>
      <c r="LR1" s="637"/>
      <c r="LS1" s="635" t="s">
        <v>335</v>
      </c>
      <c r="LT1" s="636"/>
      <c r="LU1" s="636"/>
      <c r="LV1" s="636"/>
      <c r="LW1" s="636"/>
      <c r="LX1" s="636"/>
      <c r="LY1" s="636"/>
      <c r="LZ1" s="636"/>
      <c r="MA1" s="636"/>
      <c r="MB1" s="637"/>
      <c r="MC1" s="635" t="s">
        <v>335</v>
      </c>
      <c r="MD1" s="636"/>
      <c r="ME1" s="636"/>
      <c r="MF1" s="636"/>
      <c r="MG1" s="636"/>
      <c r="MH1" s="636"/>
      <c r="MI1" s="636"/>
      <c r="MJ1" s="636"/>
      <c r="MK1" s="636"/>
      <c r="ML1" s="637"/>
      <c r="MM1" s="635" t="s">
        <v>335</v>
      </c>
      <c r="MN1" s="636"/>
      <c r="MO1" s="636"/>
      <c r="MP1" s="636"/>
      <c r="MQ1" s="636"/>
      <c r="MR1" s="636"/>
      <c r="MS1" s="636"/>
      <c r="MT1" s="636"/>
      <c r="MU1" s="636"/>
      <c r="MV1" s="637"/>
    </row>
    <row r="2" spans="1:360" s="495" customFormat="1" ht="57" customHeight="1" x14ac:dyDescent="0.25">
      <c r="A2" s="632" t="s">
        <v>169</v>
      </c>
      <c r="B2" s="633"/>
      <c r="C2" s="633"/>
      <c r="D2" s="633"/>
      <c r="E2" s="634"/>
      <c r="F2" s="632" t="s">
        <v>179</v>
      </c>
      <c r="G2" s="633"/>
      <c r="H2" s="633"/>
      <c r="I2" s="633"/>
      <c r="J2" s="634"/>
      <c r="K2" s="632" t="s">
        <v>180</v>
      </c>
      <c r="L2" s="633"/>
      <c r="M2" s="633"/>
      <c r="N2" s="633"/>
      <c r="O2" s="634"/>
      <c r="P2" s="632" t="s">
        <v>181</v>
      </c>
      <c r="Q2" s="633"/>
      <c r="R2" s="633"/>
      <c r="S2" s="633"/>
      <c r="T2" s="634"/>
      <c r="U2" s="632" t="s">
        <v>182</v>
      </c>
      <c r="V2" s="633"/>
      <c r="W2" s="633"/>
      <c r="X2" s="633"/>
      <c r="Y2" s="634"/>
      <c r="Z2" s="632" t="s">
        <v>183</v>
      </c>
      <c r="AA2" s="633"/>
      <c r="AB2" s="633"/>
      <c r="AC2" s="633"/>
      <c r="AD2" s="634"/>
      <c r="AE2" s="632" t="s">
        <v>184</v>
      </c>
      <c r="AF2" s="633"/>
      <c r="AG2" s="633"/>
      <c r="AH2" s="633"/>
      <c r="AI2" s="634"/>
      <c r="AJ2" s="632" t="s">
        <v>170</v>
      </c>
      <c r="AK2" s="633"/>
      <c r="AL2" s="633"/>
      <c r="AM2" s="633"/>
      <c r="AN2" s="634"/>
      <c r="AO2" s="632" t="s">
        <v>185</v>
      </c>
      <c r="AP2" s="633"/>
      <c r="AQ2" s="633"/>
      <c r="AR2" s="633"/>
      <c r="AS2" s="634"/>
      <c r="AT2" s="632" t="s">
        <v>186</v>
      </c>
      <c r="AU2" s="633"/>
      <c r="AV2" s="633"/>
      <c r="AW2" s="633"/>
      <c r="AX2" s="634"/>
      <c r="AY2" s="632" t="s">
        <v>268</v>
      </c>
      <c r="AZ2" s="633"/>
      <c r="BA2" s="633"/>
      <c r="BB2" s="633"/>
      <c r="BC2" s="634"/>
      <c r="BD2" s="632" t="s">
        <v>187</v>
      </c>
      <c r="BE2" s="633"/>
      <c r="BF2" s="633"/>
      <c r="BG2" s="633"/>
      <c r="BH2" s="634"/>
      <c r="BI2" s="632" t="s">
        <v>188</v>
      </c>
      <c r="BJ2" s="633"/>
      <c r="BK2" s="633"/>
      <c r="BL2" s="633"/>
      <c r="BM2" s="634"/>
      <c r="BN2" s="632" t="s">
        <v>189</v>
      </c>
      <c r="BO2" s="633"/>
      <c r="BP2" s="633"/>
      <c r="BQ2" s="633"/>
      <c r="BR2" s="634"/>
      <c r="BS2" s="632" t="s">
        <v>269</v>
      </c>
      <c r="BT2" s="633"/>
      <c r="BU2" s="633"/>
      <c r="BV2" s="633"/>
      <c r="BW2" s="634"/>
      <c r="BX2" s="632" t="s">
        <v>171</v>
      </c>
      <c r="BY2" s="633"/>
      <c r="BZ2" s="633"/>
      <c r="CA2" s="633"/>
      <c r="CB2" s="634"/>
      <c r="CC2" s="632" t="s">
        <v>190</v>
      </c>
      <c r="CD2" s="633"/>
      <c r="CE2" s="633"/>
      <c r="CF2" s="633"/>
      <c r="CG2" s="634"/>
      <c r="CH2" s="632" t="s">
        <v>191</v>
      </c>
      <c r="CI2" s="633"/>
      <c r="CJ2" s="633"/>
      <c r="CK2" s="633"/>
      <c r="CL2" s="634"/>
      <c r="CM2" s="632" t="s">
        <v>192</v>
      </c>
      <c r="CN2" s="633"/>
      <c r="CO2" s="633"/>
      <c r="CP2" s="633"/>
      <c r="CQ2" s="634"/>
      <c r="CR2" s="632" t="s">
        <v>193</v>
      </c>
      <c r="CS2" s="633"/>
      <c r="CT2" s="633"/>
      <c r="CU2" s="633"/>
      <c r="CV2" s="634"/>
      <c r="CW2" s="632" t="s">
        <v>194</v>
      </c>
      <c r="CX2" s="633"/>
      <c r="CY2" s="633"/>
      <c r="CZ2" s="633"/>
      <c r="DA2" s="634"/>
      <c r="DB2" s="632" t="s">
        <v>195</v>
      </c>
      <c r="DC2" s="633"/>
      <c r="DD2" s="633"/>
      <c r="DE2" s="633"/>
      <c r="DF2" s="634"/>
      <c r="DG2" s="632" t="s">
        <v>196</v>
      </c>
      <c r="DH2" s="633"/>
      <c r="DI2" s="633"/>
      <c r="DJ2" s="633"/>
      <c r="DK2" s="634"/>
      <c r="DL2" s="632" t="s">
        <v>197</v>
      </c>
      <c r="DM2" s="633"/>
      <c r="DN2" s="633"/>
      <c r="DO2" s="633"/>
      <c r="DP2" s="634"/>
      <c r="DQ2" s="632" t="s">
        <v>125</v>
      </c>
      <c r="DR2" s="633"/>
      <c r="DS2" s="633"/>
      <c r="DT2" s="633"/>
      <c r="DU2" s="634"/>
      <c r="DV2" s="632" t="s">
        <v>126</v>
      </c>
      <c r="DW2" s="633"/>
      <c r="DX2" s="633"/>
      <c r="DY2" s="633"/>
      <c r="DZ2" s="634"/>
      <c r="EA2" s="632" t="s">
        <v>128</v>
      </c>
      <c r="EB2" s="633"/>
      <c r="EC2" s="633"/>
      <c r="ED2" s="633"/>
      <c r="EE2" s="634"/>
      <c r="EF2" s="632" t="s">
        <v>127</v>
      </c>
      <c r="EG2" s="633"/>
      <c r="EH2" s="633"/>
      <c r="EI2" s="633"/>
      <c r="EJ2" s="634"/>
      <c r="EK2" s="632" t="s">
        <v>129</v>
      </c>
      <c r="EL2" s="633"/>
      <c r="EM2" s="633"/>
      <c r="EN2" s="633"/>
      <c r="EO2" s="634"/>
      <c r="EP2" s="632" t="s">
        <v>130</v>
      </c>
      <c r="EQ2" s="633"/>
      <c r="ER2" s="633"/>
      <c r="ES2" s="633"/>
      <c r="ET2" s="634"/>
      <c r="EU2" s="632" t="s">
        <v>131</v>
      </c>
      <c r="EV2" s="633"/>
      <c r="EW2" s="633"/>
      <c r="EX2" s="633"/>
      <c r="EY2" s="634"/>
      <c r="EZ2" s="632" t="s">
        <v>132</v>
      </c>
      <c r="FA2" s="633"/>
      <c r="FB2" s="633"/>
      <c r="FC2" s="633"/>
      <c r="FD2" s="634"/>
      <c r="FE2" s="632" t="s">
        <v>133</v>
      </c>
      <c r="FF2" s="633"/>
      <c r="FG2" s="633"/>
      <c r="FH2" s="633"/>
      <c r="FI2" s="634"/>
      <c r="FJ2" s="632" t="s">
        <v>308</v>
      </c>
      <c r="FK2" s="633"/>
      <c r="FL2" s="633"/>
      <c r="FM2" s="633"/>
      <c r="FN2" s="634"/>
      <c r="FO2" s="632" t="s">
        <v>134</v>
      </c>
      <c r="FP2" s="633"/>
      <c r="FQ2" s="633"/>
      <c r="FR2" s="633"/>
      <c r="FS2" s="634"/>
      <c r="FT2" s="632" t="s">
        <v>52</v>
      </c>
      <c r="FU2" s="633"/>
      <c r="FV2" s="633"/>
      <c r="FW2" s="633"/>
      <c r="FX2" s="634"/>
      <c r="FY2" s="632" t="s">
        <v>135</v>
      </c>
      <c r="FZ2" s="633"/>
      <c r="GA2" s="633"/>
      <c r="GB2" s="633"/>
      <c r="GC2" s="634"/>
      <c r="GD2" s="632" t="s">
        <v>136</v>
      </c>
      <c r="GE2" s="633"/>
      <c r="GF2" s="633"/>
      <c r="GG2" s="633"/>
      <c r="GH2" s="634"/>
      <c r="GI2" s="632" t="s">
        <v>137</v>
      </c>
      <c r="GJ2" s="633"/>
      <c r="GK2" s="633"/>
      <c r="GL2" s="633"/>
      <c r="GM2" s="634"/>
      <c r="GN2" s="632" t="s">
        <v>138</v>
      </c>
      <c r="GO2" s="633"/>
      <c r="GP2" s="633"/>
      <c r="GQ2" s="633"/>
      <c r="GR2" s="634"/>
      <c r="GS2" s="632" t="s">
        <v>144</v>
      </c>
      <c r="GT2" s="633"/>
      <c r="GU2" s="633"/>
      <c r="GV2" s="633"/>
      <c r="GW2" s="634"/>
      <c r="GX2" s="632" t="s">
        <v>145</v>
      </c>
      <c r="GY2" s="633"/>
      <c r="GZ2" s="633"/>
      <c r="HA2" s="633"/>
      <c r="HB2" s="634"/>
      <c r="HC2" s="632" t="s">
        <v>270</v>
      </c>
      <c r="HD2" s="633"/>
      <c r="HE2" s="633"/>
      <c r="HF2" s="633"/>
      <c r="HG2" s="634"/>
      <c r="HH2" s="632" t="s">
        <v>53</v>
      </c>
      <c r="HI2" s="633"/>
      <c r="HJ2" s="633"/>
      <c r="HK2" s="633"/>
      <c r="HL2" s="634"/>
      <c r="HM2" s="632" t="s">
        <v>148</v>
      </c>
      <c r="HN2" s="633"/>
      <c r="HO2" s="633"/>
      <c r="HP2" s="633"/>
      <c r="HQ2" s="634"/>
      <c r="HR2" s="632" t="s">
        <v>198</v>
      </c>
      <c r="HS2" s="633"/>
      <c r="HT2" s="633"/>
      <c r="HU2" s="633"/>
      <c r="HV2" s="634"/>
      <c r="HW2" s="632" t="s">
        <v>199</v>
      </c>
      <c r="HX2" s="633"/>
      <c r="HY2" s="633"/>
      <c r="HZ2" s="633"/>
      <c r="IA2" s="634"/>
      <c r="IB2" s="632" t="s">
        <v>200</v>
      </c>
      <c r="IC2" s="633"/>
      <c r="ID2" s="633"/>
      <c r="IE2" s="633"/>
      <c r="IF2" s="634"/>
      <c r="IG2" s="632" t="s">
        <v>201</v>
      </c>
      <c r="IH2" s="633"/>
      <c r="II2" s="633"/>
      <c r="IJ2" s="633"/>
      <c r="IK2" s="634"/>
      <c r="IL2" s="632" t="s">
        <v>202</v>
      </c>
      <c r="IM2" s="633"/>
      <c r="IN2" s="633"/>
      <c r="IO2" s="633"/>
      <c r="IP2" s="634"/>
      <c r="IQ2" s="632" t="s">
        <v>203</v>
      </c>
      <c r="IR2" s="633"/>
      <c r="IS2" s="633"/>
      <c r="IT2" s="633"/>
      <c r="IU2" s="634"/>
      <c r="IV2" s="632" t="s">
        <v>204</v>
      </c>
      <c r="IW2" s="633"/>
      <c r="IX2" s="633"/>
      <c r="IY2" s="633"/>
      <c r="IZ2" s="634"/>
      <c r="JA2" s="632" t="s">
        <v>205</v>
      </c>
      <c r="JB2" s="633"/>
      <c r="JC2" s="633"/>
      <c r="JD2" s="633"/>
      <c r="JE2" s="634"/>
      <c r="JF2" s="632" t="s">
        <v>207</v>
      </c>
      <c r="JG2" s="633"/>
      <c r="JH2" s="633"/>
      <c r="JI2" s="633"/>
      <c r="JJ2" s="634"/>
      <c r="JK2" s="632" t="s">
        <v>29</v>
      </c>
      <c r="JL2" s="633"/>
      <c r="JM2" s="633"/>
      <c r="JN2" s="633"/>
      <c r="JO2" s="634"/>
      <c r="JP2" s="632" t="s">
        <v>206</v>
      </c>
      <c r="JQ2" s="633"/>
      <c r="JR2" s="633"/>
      <c r="JS2" s="633"/>
      <c r="JT2" s="634"/>
      <c r="JU2" s="632" t="s">
        <v>208</v>
      </c>
      <c r="JV2" s="633"/>
      <c r="JW2" s="633"/>
      <c r="JX2" s="633"/>
      <c r="JY2" s="634"/>
      <c r="JZ2" s="632" t="s">
        <v>209</v>
      </c>
      <c r="KA2" s="633"/>
      <c r="KB2" s="633"/>
      <c r="KC2" s="633"/>
      <c r="KD2" s="634"/>
      <c r="KE2" s="632" t="s">
        <v>210</v>
      </c>
      <c r="KF2" s="633"/>
      <c r="KG2" s="633"/>
      <c r="KH2" s="633"/>
      <c r="KI2" s="634"/>
      <c r="KJ2" s="632" t="s">
        <v>211</v>
      </c>
      <c r="KK2" s="633"/>
      <c r="KL2" s="633"/>
      <c r="KM2" s="633"/>
      <c r="KN2" s="634"/>
      <c r="KO2" s="632" t="s">
        <v>212</v>
      </c>
      <c r="KP2" s="633"/>
      <c r="KQ2" s="633"/>
      <c r="KR2" s="633"/>
      <c r="KS2" s="634"/>
      <c r="KT2" s="632" t="s">
        <v>213</v>
      </c>
      <c r="KU2" s="633"/>
      <c r="KV2" s="633"/>
      <c r="KW2" s="633"/>
      <c r="KX2" s="634"/>
      <c r="KY2" s="632" t="s">
        <v>214</v>
      </c>
      <c r="KZ2" s="633"/>
      <c r="LA2" s="633"/>
      <c r="LB2" s="633"/>
      <c r="LC2" s="634"/>
      <c r="LD2" s="632" t="s">
        <v>0</v>
      </c>
      <c r="LE2" s="633"/>
      <c r="LF2" s="633"/>
      <c r="LG2" s="633"/>
      <c r="LH2" s="634"/>
      <c r="LI2" s="632" t="s">
        <v>215</v>
      </c>
      <c r="LJ2" s="633"/>
      <c r="LK2" s="633"/>
      <c r="LL2" s="633"/>
      <c r="LM2" s="634"/>
      <c r="LN2" s="632" t="s">
        <v>216</v>
      </c>
      <c r="LO2" s="633"/>
      <c r="LP2" s="633"/>
      <c r="LQ2" s="633"/>
      <c r="LR2" s="634"/>
      <c r="LS2" s="632" t="s">
        <v>217</v>
      </c>
      <c r="LT2" s="633"/>
      <c r="LU2" s="633"/>
      <c r="LV2" s="633"/>
      <c r="LW2" s="634"/>
      <c r="LX2" s="632" t="s">
        <v>218</v>
      </c>
      <c r="LY2" s="633"/>
      <c r="LZ2" s="633"/>
      <c r="MA2" s="633"/>
      <c r="MB2" s="634"/>
      <c r="MC2" s="632" t="s">
        <v>219</v>
      </c>
      <c r="MD2" s="633"/>
      <c r="ME2" s="633"/>
      <c r="MF2" s="633"/>
      <c r="MG2" s="634"/>
      <c r="MH2" s="632" t="s">
        <v>163</v>
      </c>
      <c r="MI2" s="633"/>
      <c r="MJ2" s="633"/>
      <c r="MK2" s="633"/>
      <c r="ML2" s="634"/>
      <c r="MM2" s="632" t="s">
        <v>164</v>
      </c>
      <c r="MN2" s="633"/>
      <c r="MO2" s="633"/>
      <c r="MP2" s="633"/>
      <c r="MQ2" s="634"/>
      <c r="MR2" s="632" t="s">
        <v>165</v>
      </c>
      <c r="MS2" s="633"/>
      <c r="MT2" s="633"/>
      <c r="MU2" s="633"/>
      <c r="MV2" s="634"/>
    </row>
    <row r="3" spans="1:360" ht="15.6" x14ac:dyDescent="0.3">
      <c r="A3" s="626"/>
      <c r="B3" s="627"/>
      <c r="C3" s="627"/>
      <c r="D3" s="627"/>
      <c r="E3" s="628"/>
      <c r="F3" s="626"/>
      <c r="G3" s="627"/>
      <c r="H3" s="627"/>
      <c r="I3" s="627"/>
      <c r="J3" s="628"/>
      <c r="K3" s="626"/>
      <c r="L3" s="627"/>
      <c r="M3" s="627"/>
      <c r="N3" s="627"/>
      <c r="O3" s="628"/>
      <c r="P3" s="626"/>
      <c r="Q3" s="627"/>
      <c r="R3" s="627"/>
      <c r="S3" s="627"/>
      <c r="T3" s="628"/>
      <c r="U3" s="626"/>
      <c r="V3" s="627"/>
      <c r="W3" s="627"/>
      <c r="X3" s="627"/>
      <c r="Y3" s="628"/>
      <c r="Z3" s="626"/>
      <c r="AA3" s="627"/>
      <c r="AB3" s="627"/>
      <c r="AC3" s="627"/>
      <c r="AD3" s="628"/>
      <c r="AE3" s="626"/>
      <c r="AF3" s="627"/>
      <c r="AG3" s="627"/>
      <c r="AH3" s="627"/>
      <c r="AI3" s="628"/>
      <c r="AJ3" s="626"/>
      <c r="AK3" s="627"/>
      <c r="AL3" s="627"/>
      <c r="AM3" s="627"/>
      <c r="AN3" s="628"/>
      <c r="AO3" s="626"/>
      <c r="AP3" s="627"/>
      <c r="AQ3" s="627"/>
      <c r="AR3" s="627"/>
      <c r="AS3" s="628"/>
      <c r="AT3" s="626"/>
      <c r="AU3" s="627"/>
      <c r="AV3" s="627"/>
      <c r="AW3" s="627"/>
      <c r="AX3" s="628"/>
      <c r="AY3" s="626"/>
      <c r="AZ3" s="627"/>
      <c r="BA3" s="627"/>
      <c r="BB3" s="627"/>
      <c r="BC3" s="628"/>
      <c r="BD3" s="626"/>
      <c r="BE3" s="627"/>
      <c r="BF3" s="627"/>
      <c r="BG3" s="627"/>
      <c r="BH3" s="628"/>
      <c r="BI3" s="626"/>
      <c r="BJ3" s="627"/>
      <c r="BK3" s="627"/>
      <c r="BL3" s="627"/>
      <c r="BM3" s="628"/>
      <c r="BN3" s="626"/>
      <c r="BO3" s="627"/>
      <c r="BP3" s="627"/>
      <c r="BQ3" s="627"/>
      <c r="BR3" s="628"/>
      <c r="BS3" s="626"/>
      <c r="BT3" s="627"/>
      <c r="BU3" s="627"/>
      <c r="BV3" s="627"/>
      <c r="BW3" s="628"/>
      <c r="BX3" s="626"/>
      <c r="BY3" s="627"/>
      <c r="BZ3" s="627"/>
      <c r="CA3" s="627"/>
      <c r="CB3" s="628"/>
      <c r="CC3" s="626"/>
      <c r="CD3" s="627"/>
      <c r="CE3" s="627"/>
      <c r="CF3" s="627"/>
      <c r="CG3" s="628"/>
      <c r="CH3" s="626"/>
      <c r="CI3" s="627"/>
      <c r="CJ3" s="627"/>
      <c r="CK3" s="627"/>
      <c r="CL3" s="628"/>
      <c r="CM3" s="626"/>
      <c r="CN3" s="627"/>
      <c r="CO3" s="627"/>
      <c r="CP3" s="627"/>
      <c r="CQ3" s="628"/>
      <c r="CR3" s="626"/>
      <c r="CS3" s="627"/>
      <c r="CT3" s="627"/>
      <c r="CU3" s="627"/>
      <c r="CV3" s="628"/>
      <c r="CW3" s="626"/>
      <c r="CX3" s="627"/>
      <c r="CY3" s="627"/>
      <c r="CZ3" s="627"/>
      <c r="DA3" s="628"/>
      <c r="DB3" s="626"/>
      <c r="DC3" s="627"/>
      <c r="DD3" s="627"/>
      <c r="DE3" s="627"/>
      <c r="DF3" s="628"/>
      <c r="DG3" s="626"/>
      <c r="DH3" s="627"/>
      <c r="DI3" s="627"/>
      <c r="DJ3" s="627"/>
      <c r="DK3" s="628"/>
      <c r="DL3" s="626"/>
      <c r="DM3" s="627"/>
      <c r="DN3" s="627"/>
      <c r="DO3" s="627"/>
      <c r="DP3" s="628"/>
      <c r="DQ3" s="626"/>
      <c r="DR3" s="627"/>
      <c r="DS3" s="627"/>
      <c r="DT3" s="627"/>
      <c r="DU3" s="628"/>
      <c r="DV3" s="626"/>
      <c r="DW3" s="627"/>
      <c r="DX3" s="627"/>
      <c r="DY3" s="627"/>
      <c r="DZ3" s="628"/>
      <c r="EA3" s="626"/>
      <c r="EB3" s="627"/>
      <c r="EC3" s="627"/>
      <c r="ED3" s="627"/>
      <c r="EE3" s="628"/>
      <c r="EF3" s="626"/>
      <c r="EG3" s="627"/>
      <c r="EH3" s="627"/>
      <c r="EI3" s="627"/>
      <c r="EJ3" s="628"/>
      <c r="EK3" s="626"/>
      <c r="EL3" s="627"/>
      <c r="EM3" s="627"/>
      <c r="EN3" s="627"/>
      <c r="EO3" s="628"/>
      <c r="EP3" s="626"/>
      <c r="EQ3" s="627"/>
      <c r="ER3" s="627"/>
      <c r="ES3" s="627"/>
      <c r="ET3" s="628"/>
      <c r="EU3" s="626"/>
      <c r="EV3" s="627"/>
      <c r="EW3" s="627"/>
      <c r="EX3" s="627"/>
      <c r="EY3" s="628"/>
      <c r="EZ3" s="626"/>
      <c r="FA3" s="627"/>
      <c r="FB3" s="627"/>
      <c r="FC3" s="627"/>
      <c r="FD3" s="628"/>
      <c r="FE3" s="626"/>
      <c r="FF3" s="627"/>
      <c r="FG3" s="627"/>
      <c r="FH3" s="627"/>
      <c r="FI3" s="628"/>
      <c r="FJ3" s="626"/>
      <c r="FK3" s="627"/>
      <c r="FL3" s="627"/>
      <c r="FM3" s="627"/>
      <c r="FN3" s="628"/>
      <c r="FO3" s="626"/>
      <c r="FP3" s="627"/>
      <c r="FQ3" s="627"/>
      <c r="FR3" s="627"/>
      <c r="FS3" s="628"/>
      <c r="FT3" s="626"/>
      <c r="FU3" s="627"/>
      <c r="FV3" s="627"/>
      <c r="FW3" s="627"/>
      <c r="FX3" s="628"/>
      <c r="FY3" s="626"/>
      <c r="FZ3" s="627"/>
      <c r="GA3" s="627"/>
      <c r="GB3" s="627"/>
      <c r="GC3" s="628"/>
      <c r="GD3" s="626"/>
      <c r="GE3" s="627"/>
      <c r="GF3" s="627"/>
      <c r="GG3" s="627"/>
      <c r="GH3" s="628"/>
      <c r="GI3" s="626"/>
      <c r="GJ3" s="627"/>
      <c r="GK3" s="627"/>
      <c r="GL3" s="627"/>
      <c r="GM3" s="628"/>
      <c r="GN3" s="626"/>
      <c r="GO3" s="627"/>
      <c r="GP3" s="627"/>
      <c r="GQ3" s="627"/>
      <c r="GR3" s="628"/>
      <c r="GS3" s="626"/>
      <c r="GT3" s="627"/>
      <c r="GU3" s="627"/>
      <c r="GV3" s="627"/>
      <c r="GW3" s="628"/>
      <c r="GX3" s="626"/>
      <c r="GY3" s="627"/>
      <c r="GZ3" s="627"/>
      <c r="HA3" s="627"/>
      <c r="HB3" s="628"/>
      <c r="HC3" s="626"/>
      <c r="HD3" s="627"/>
      <c r="HE3" s="627"/>
      <c r="HF3" s="627"/>
      <c r="HG3" s="628"/>
      <c r="HH3" s="626"/>
      <c r="HI3" s="627"/>
      <c r="HJ3" s="627"/>
      <c r="HK3" s="627"/>
      <c r="HL3" s="628"/>
      <c r="HM3" s="626"/>
      <c r="HN3" s="627"/>
      <c r="HO3" s="627"/>
      <c r="HP3" s="627"/>
      <c r="HQ3" s="628"/>
      <c r="HR3" s="626"/>
      <c r="HS3" s="627"/>
      <c r="HT3" s="627"/>
      <c r="HU3" s="627"/>
      <c r="HV3" s="628"/>
      <c r="HW3" s="626"/>
      <c r="HX3" s="627"/>
      <c r="HY3" s="627"/>
      <c r="HZ3" s="627"/>
      <c r="IA3" s="628"/>
      <c r="IB3" s="626"/>
      <c r="IC3" s="627"/>
      <c r="ID3" s="627"/>
      <c r="IE3" s="627"/>
      <c r="IF3" s="628"/>
      <c r="IG3" s="626"/>
      <c r="IH3" s="627"/>
      <c r="II3" s="627"/>
      <c r="IJ3" s="627"/>
      <c r="IK3" s="628"/>
      <c r="IL3" s="626"/>
      <c r="IM3" s="627"/>
      <c r="IN3" s="627"/>
      <c r="IO3" s="627"/>
      <c r="IP3" s="628"/>
      <c r="IQ3" s="626"/>
      <c r="IR3" s="627"/>
      <c r="IS3" s="627"/>
      <c r="IT3" s="627"/>
      <c r="IU3" s="628"/>
      <c r="IV3" s="626"/>
      <c r="IW3" s="627"/>
      <c r="IX3" s="627"/>
      <c r="IY3" s="627"/>
      <c r="IZ3" s="628"/>
      <c r="JA3" s="626"/>
      <c r="JB3" s="627"/>
      <c r="JC3" s="627"/>
      <c r="JD3" s="627"/>
      <c r="JE3" s="628"/>
      <c r="JF3" s="626"/>
      <c r="JG3" s="627"/>
      <c r="JH3" s="627"/>
      <c r="JI3" s="627"/>
      <c r="JJ3" s="628"/>
      <c r="JK3" s="626"/>
      <c r="JL3" s="627"/>
      <c r="JM3" s="627"/>
      <c r="JN3" s="627"/>
      <c r="JO3" s="628"/>
      <c r="JP3" s="626"/>
      <c r="JQ3" s="627"/>
      <c r="JR3" s="627"/>
      <c r="JS3" s="627"/>
      <c r="JT3" s="628"/>
      <c r="JU3" s="626"/>
      <c r="JV3" s="627"/>
      <c r="JW3" s="627"/>
      <c r="JX3" s="627"/>
      <c r="JY3" s="628"/>
      <c r="JZ3" s="626"/>
      <c r="KA3" s="627"/>
      <c r="KB3" s="627"/>
      <c r="KC3" s="627"/>
      <c r="KD3" s="628"/>
      <c r="KE3" s="626"/>
      <c r="KF3" s="627"/>
      <c r="KG3" s="627"/>
      <c r="KH3" s="627"/>
      <c r="KI3" s="628"/>
      <c r="KJ3" s="626"/>
      <c r="KK3" s="627"/>
      <c r="KL3" s="627"/>
      <c r="KM3" s="627"/>
      <c r="KN3" s="628"/>
      <c r="KO3" s="626"/>
      <c r="KP3" s="627"/>
      <c r="KQ3" s="627"/>
      <c r="KR3" s="627"/>
      <c r="KS3" s="628"/>
      <c r="KT3" s="626"/>
      <c r="KU3" s="627"/>
      <c r="KV3" s="627"/>
      <c r="KW3" s="627"/>
      <c r="KX3" s="628"/>
      <c r="KY3" s="626"/>
      <c r="KZ3" s="627"/>
      <c r="LA3" s="627"/>
      <c r="LB3" s="627"/>
      <c r="LC3" s="628"/>
      <c r="LD3" s="626"/>
      <c r="LE3" s="627"/>
      <c r="LF3" s="627"/>
      <c r="LG3" s="627"/>
      <c r="LH3" s="628"/>
      <c r="LI3" s="626"/>
      <c r="LJ3" s="627"/>
      <c r="LK3" s="627"/>
      <c r="LL3" s="627"/>
      <c r="LM3" s="628"/>
      <c r="LN3" s="626"/>
      <c r="LO3" s="627"/>
      <c r="LP3" s="627"/>
      <c r="LQ3" s="627"/>
      <c r="LR3" s="628"/>
      <c r="LS3" s="626"/>
      <c r="LT3" s="627"/>
      <c r="LU3" s="627"/>
      <c r="LV3" s="627"/>
      <c r="LW3" s="628"/>
      <c r="LX3" s="626"/>
      <c r="LY3" s="627"/>
      <c r="LZ3" s="627"/>
      <c r="MA3" s="627"/>
      <c r="MB3" s="628"/>
      <c r="MC3" s="626"/>
      <c r="MD3" s="627"/>
      <c r="ME3" s="627"/>
      <c r="MF3" s="627"/>
      <c r="MG3" s="628"/>
      <c r="MH3" s="626"/>
      <c r="MI3" s="627"/>
      <c r="MJ3" s="627"/>
      <c r="MK3" s="627"/>
      <c r="ML3" s="628"/>
      <c r="MM3" s="626"/>
      <c r="MN3" s="627"/>
      <c r="MO3" s="627"/>
      <c r="MP3" s="627"/>
      <c r="MQ3" s="628"/>
      <c r="MR3" s="626"/>
      <c r="MS3" s="627"/>
      <c r="MT3" s="627"/>
      <c r="MU3" s="627"/>
      <c r="MV3" s="628"/>
    </row>
    <row r="4" spans="1:360" x14ac:dyDescent="0.25">
      <c r="A4" s="500"/>
      <c r="B4" s="507"/>
      <c r="C4" s="507"/>
      <c r="D4" s="507"/>
      <c r="E4" s="508"/>
      <c r="F4" s="500"/>
      <c r="G4" s="507"/>
      <c r="H4" s="507"/>
      <c r="I4" s="507"/>
      <c r="J4" s="508"/>
      <c r="K4" s="500"/>
      <c r="L4" s="507"/>
      <c r="M4" s="507"/>
      <c r="N4" s="507"/>
      <c r="O4" s="508"/>
      <c r="P4" s="500"/>
      <c r="Q4" s="507"/>
      <c r="R4" s="507"/>
      <c r="S4" s="507"/>
      <c r="T4" s="508"/>
      <c r="U4" s="500"/>
      <c r="V4" s="507"/>
      <c r="W4" s="507"/>
      <c r="X4" s="507"/>
      <c r="Y4" s="508"/>
      <c r="Z4" s="500"/>
      <c r="AA4" s="507"/>
      <c r="AB4" s="507"/>
      <c r="AC4" s="507"/>
      <c r="AD4" s="508"/>
      <c r="AE4" s="500"/>
      <c r="AF4" s="507"/>
      <c r="AG4" s="507"/>
      <c r="AH4" s="507"/>
      <c r="AI4" s="508"/>
      <c r="AJ4" s="500"/>
      <c r="AK4" s="507"/>
      <c r="AL4" s="507"/>
      <c r="AM4" s="507"/>
      <c r="AN4" s="508"/>
      <c r="AO4" s="500"/>
      <c r="AP4" s="507"/>
      <c r="AQ4" s="507"/>
      <c r="AR4" s="507"/>
      <c r="AS4" s="508"/>
      <c r="AT4" s="500"/>
      <c r="AU4" s="507"/>
      <c r="AV4" s="507"/>
      <c r="AW4" s="507"/>
      <c r="AX4" s="508"/>
      <c r="AY4" s="500"/>
      <c r="AZ4" s="507"/>
      <c r="BA4" s="507"/>
      <c r="BB4" s="507"/>
      <c r="BC4" s="508"/>
      <c r="BD4" s="500"/>
      <c r="BE4" s="507"/>
      <c r="BF4" s="507"/>
      <c r="BG4" s="507"/>
      <c r="BH4" s="508"/>
      <c r="BI4" s="500"/>
      <c r="BJ4" s="507"/>
      <c r="BK4" s="507"/>
      <c r="BL4" s="507"/>
      <c r="BM4" s="508"/>
      <c r="BN4" s="500"/>
      <c r="BO4" s="507"/>
      <c r="BP4" s="507"/>
      <c r="BQ4" s="507"/>
      <c r="BR4" s="508"/>
      <c r="BS4" s="500"/>
      <c r="BT4" s="507"/>
      <c r="BU4" s="507"/>
      <c r="BV4" s="507"/>
      <c r="BW4" s="508"/>
      <c r="BX4" s="500"/>
      <c r="BY4" s="507"/>
      <c r="BZ4" s="507"/>
      <c r="CA4" s="507"/>
      <c r="CB4" s="508"/>
      <c r="CC4" s="500"/>
      <c r="CD4" s="507"/>
      <c r="CE4" s="507"/>
      <c r="CF4" s="507"/>
      <c r="CG4" s="508"/>
      <c r="CH4" s="500"/>
      <c r="CI4" s="507"/>
      <c r="CJ4" s="507"/>
      <c r="CK4" s="507"/>
      <c r="CL4" s="508"/>
      <c r="CM4" s="500"/>
      <c r="CN4" s="507"/>
      <c r="CO4" s="507"/>
      <c r="CP4" s="507"/>
      <c r="CQ4" s="508"/>
      <c r="CR4" s="500"/>
      <c r="CS4" s="507"/>
      <c r="CT4" s="507"/>
      <c r="CU4" s="507"/>
      <c r="CV4" s="508"/>
      <c r="CW4" s="500"/>
      <c r="CX4" s="507"/>
      <c r="CY4" s="507"/>
      <c r="CZ4" s="507"/>
      <c r="DA4" s="508"/>
      <c r="DB4" s="500"/>
      <c r="DC4" s="507"/>
      <c r="DD4" s="507"/>
      <c r="DE4" s="507"/>
      <c r="DF4" s="508"/>
      <c r="DG4" s="500"/>
      <c r="DH4" s="507"/>
      <c r="DI4" s="507"/>
      <c r="DJ4" s="507"/>
      <c r="DK4" s="508"/>
      <c r="DL4" s="500"/>
      <c r="DM4" s="507"/>
      <c r="DN4" s="507"/>
      <c r="DO4" s="507"/>
      <c r="DP4" s="508"/>
      <c r="DQ4" s="500"/>
      <c r="DR4" s="507"/>
      <c r="DS4" s="507"/>
      <c r="DT4" s="507"/>
      <c r="DU4" s="508"/>
      <c r="DV4" s="500"/>
      <c r="DW4" s="507"/>
      <c r="DX4" s="507"/>
      <c r="DY4" s="507"/>
      <c r="DZ4" s="508"/>
      <c r="EA4" s="500"/>
      <c r="EB4" s="507"/>
      <c r="EC4" s="507"/>
      <c r="ED4" s="507"/>
      <c r="EE4" s="508"/>
      <c r="EF4" s="500"/>
      <c r="EG4" s="507"/>
      <c r="EH4" s="507"/>
      <c r="EI4" s="507"/>
      <c r="EJ4" s="508"/>
      <c r="EK4" s="500"/>
      <c r="EL4" s="507"/>
      <c r="EM4" s="507"/>
      <c r="EN4" s="507"/>
      <c r="EO4" s="508"/>
      <c r="EP4" s="500"/>
      <c r="EQ4" s="507"/>
      <c r="ER4" s="507"/>
      <c r="ES4" s="507"/>
      <c r="ET4" s="508"/>
      <c r="EU4" s="500"/>
      <c r="EV4" s="507"/>
      <c r="EW4" s="507"/>
      <c r="EX4" s="507"/>
      <c r="EY4" s="508"/>
      <c r="EZ4" s="500"/>
      <c r="FA4" s="507"/>
      <c r="FB4" s="507"/>
      <c r="FC4" s="507"/>
      <c r="FD4" s="508"/>
      <c r="FE4" s="500"/>
      <c r="FF4" s="507"/>
      <c r="FG4" s="507"/>
      <c r="FH4" s="507"/>
      <c r="FI4" s="508"/>
      <c r="FJ4" s="500"/>
      <c r="FK4" s="507"/>
      <c r="FL4" s="507"/>
      <c r="FM4" s="507"/>
      <c r="FN4" s="508"/>
      <c r="FO4" s="500"/>
      <c r="FP4" s="507"/>
      <c r="FQ4" s="507"/>
      <c r="FR4" s="507"/>
      <c r="FS4" s="508"/>
      <c r="FT4" s="500"/>
      <c r="FU4" s="507"/>
      <c r="FV4" s="507"/>
      <c r="FW4" s="507"/>
      <c r="FX4" s="508"/>
      <c r="FY4" s="500"/>
      <c r="FZ4" s="507"/>
      <c r="GA4" s="507"/>
      <c r="GB4" s="507"/>
      <c r="GC4" s="508"/>
      <c r="GD4" s="500"/>
      <c r="GE4" s="507"/>
      <c r="GF4" s="507"/>
      <c r="GG4" s="507"/>
      <c r="GH4" s="508"/>
      <c r="GI4" s="500"/>
      <c r="GJ4" s="507"/>
      <c r="GK4" s="507"/>
      <c r="GL4" s="507"/>
      <c r="GM4" s="508"/>
      <c r="GN4" s="500"/>
      <c r="GO4" s="507"/>
      <c r="GP4" s="507"/>
      <c r="GQ4" s="507"/>
      <c r="GR4" s="508"/>
      <c r="GS4" s="500"/>
      <c r="GT4" s="507"/>
      <c r="GU4" s="507"/>
      <c r="GV4" s="507"/>
      <c r="GW4" s="508"/>
      <c r="GX4" s="500"/>
      <c r="GY4" s="507"/>
      <c r="GZ4" s="507"/>
      <c r="HA4" s="507"/>
      <c r="HB4" s="508"/>
      <c r="HC4" s="500"/>
      <c r="HD4" s="507"/>
      <c r="HE4" s="507"/>
      <c r="HF4" s="507"/>
      <c r="HG4" s="508"/>
      <c r="HH4" s="500"/>
      <c r="HI4" s="507"/>
      <c r="HJ4" s="507"/>
      <c r="HK4" s="507"/>
      <c r="HL4" s="508"/>
      <c r="HM4" s="500"/>
      <c r="HN4" s="507"/>
      <c r="HO4" s="507"/>
      <c r="HP4" s="507"/>
      <c r="HQ4" s="508"/>
      <c r="HR4" s="500"/>
      <c r="HS4" s="507"/>
      <c r="HT4" s="507"/>
      <c r="HU4" s="507"/>
      <c r="HV4" s="508"/>
      <c r="HW4" s="500"/>
      <c r="HX4" s="507"/>
      <c r="HY4" s="507"/>
      <c r="HZ4" s="507"/>
      <c r="IA4" s="508"/>
      <c r="IB4" s="500"/>
      <c r="IC4" s="507"/>
      <c r="ID4" s="507"/>
      <c r="IE4" s="507"/>
      <c r="IF4" s="508"/>
      <c r="IG4" s="500"/>
      <c r="IH4" s="507"/>
      <c r="II4" s="507"/>
      <c r="IJ4" s="507"/>
      <c r="IK4" s="508"/>
      <c r="IL4" s="500"/>
      <c r="IM4" s="507"/>
      <c r="IN4" s="507"/>
      <c r="IO4" s="507"/>
      <c r="IP4" s="508"/>
      <c r="IQ4" s="500"/>
      <c r="IR4" s="507"/>
      <c r="IS4" s="507"/>
      <c r="IT4" s="507"/>
      <c r="IU4" s="508"/>
      <c r="IV4" s="500"/>
      <c r="IW4" s="507"/>
      <c r="IX4" s="507"/>
      <c r="IY4" s="507"/>
      <c r="IZ4" s="508"/>
      <c r="JA4" s="500"/>
      <c r="JB4" s="507"/>
      <c r="JC4" s="507"/>
      <c r="JD4" s="507"/>
      <c r="JE4" s="508"/>
      <c r="JF4" s="500"/>
      <c r="JG4" s="507"/>
      <c r="JH4" s="507"/>
      <c r="JI4" s="507"/>
      <c r="JJ4" s="508"/>
      <c r="JK4" s="500"/>
      <c r="JL4" s="507"/>
      <c r="JM4" s="507"/>
      <c r="JN4" s="507"/>
      <c r="JO4" s="508"/>
      <c r="JP4" s="500"/>
      <c r="JQ4" s="507"/>
      <c r="JR4" s="507"/>
      <c r="JS4" s="507"/>
      <c r="JT4" s="508"/>
      <c r="JU4" s="500"/>
      <c r="JV4" s="507"/>
      <c r="JW4" s="507"/>
      <c r="JX4" s="507"/>
      <c r="JY4" s="508"/>
      <c r="JZ4" s="500"/>
      <c r="KA4" s="507"/>
      <c r="KB4" s="507"/>
      <c r="KC4" s="507"/>
      <c r="KD4" s="508"/>
      <c r="KE4" s="500"/>
      <c r="KF4" s="507"/>
      <c r="KG4" s="507"/>
      <c r="KH4" s="507"/>
      <c r="KI4" s="508"/>
      <c r="KJ4" s="500"/>
      <c r="KK4" s="507"/>
      <c r="KL4" s="507"/>
      <c r="KM4" s="507"/>
      <c r="KN4" s="508"/>
      <c r="KO4" s="500"/>
      <c r="KP4" s="507"/>
      <c r="KQ4" s="507"/>
      <c r="KR4" s="507"/>
      <c r="KS4" s="508"/>
      <c r="KT4" s="500"/>
      <c r="KU4" s="507"/>
      <c r="KV4" s="507"/>
      <c r="KW4" s="507"/>
      <c r="KX4" s="508"/>
      <c r="KY4" s="500"/>
      <c r="KZ4" s="507"/>
      <c r="LA4" s="507"/>
      <c r="LB4" s="507"/>
      <c r="LC4" s="508"/>
      <c r="LD4" s="500"/>
      <c r="LE4" s="507"/>
      <c r="LF4" s="507"/>
      <c r="LG4" s="507"/>
      <c r="LH4" s="508"/>
      <c r="LI4" s="500"/>
      <c r="LJ4" s="507"/>
      <c r="LK4" s="507"/>
      <c r="LL4" s="507"/>
      <c r="LM4" s="508"/>
      <c r="LN4" s="500"/>
      <c r="LO4" s="507"/>
      <c r="LP4" s="507"/>
      <c r="LQ4" s="507"/>
      <c r="LR4" s="508"/>
      <c r="LS4" s="500"/>
      <c r="LT4" s="507"/>
      <c r="LU4" s="507"/>
      <c r="LV4" s="507"/>
      <c r="LW4" s="508"/>
      <c r="LX4" s="500"/>
      <c r="LY4" s="507"/>
      <c r="LZ4" s="507"/>
      <c r="MA4" s="507"/>
      <c r="MB4" s="508"/>
      <c r="MC4" s="500"/>
      <c r="MD4" s="507"/>
      <c r="ME4" s="507"/>
      <c r="MF4" s="507"/>
      <c r="MG4" s="508"/>
      <c r="MH4" s="500"/>
      <c r="MI4" s="507"/>
      <c r="MJ4" s="507"/>
      <c r="MK4" s="507"/>
      <c r="ML4" s="508"/>
      <c r="MM4" s="500"/>
      <c r="MN4" s="507"/>
      <c r="MO4" s="507"/>
      <c r="MP4" s="507"/>
      <c r="MQ4" s="508"/>
      <c r="MR4" s="500"/>
      <c r="MS4" s="507"/>
      <c r="MT4" s="507"/>
      <c r="MU4" s="507"/>
      <c r="MV4" s="508"/>
    </row>
    <row r="5" spans="1:360" x14ac:dyDescent="0.25">
      <c r="A5" s="500"/>
      <c r="B5" s="507"/>
      <c r="C5" s="507"/>
      <c r="D5" s="507"/>
      <c r="E5" s="508"/>
      <c r="F5" s="500"/>
      <c r="G5" s="507"/>
      <c r="H5" s="507"/>
      <c r="I5" s="507"/>
      <c r="J5" s="508"/>
      <c r="K5" s="500"/>
      <c r="L5" s="507"/>
      <c r="M5" s="507"/>
      <c r="N5" s="507"/>
      <c r="O5" s="508"/>
      <c r="P5" s="500"/>
      <c r="Q5" s="507"/>
      <c r="R5" s="507"/>
      <c r="S5" s="507"/>
      <c r="T5" s="508"/>
      <c r="U5" s="500"/>
      <c r="V5" s="507"/>
      <c r="W5" s="507"/>
      <c r="X5" s="507"/>
      <c r="Y5" s="508"/>
      <c r="Z5" s="500"/>
      <c r="AA5" s="507"/>
      <c r="AB5" s="507"/>
      <c r="AC5" s="507"/>
      <c r="AD5" s="508"/>
      <c r="AE5" s="500"/>
      <c r="AF5" s="507"/>
      <c r="AG5" s="507"/>
      <c r="AH5" s="507"/>
      <c r="AI5" s="508"/>
      <c r="AJ5" s="500"/>
      <c r="AK5" s="507"/>
      <c r="AL5" s="507"/>
      <c r="AM5" s="507"/>
      <c r="AN5" s="508"/>
      <c r="AO5" s="500"/>
      <c r="AP5" s="507"/>
      <c r="AQ5" s="507"/>
      <c r="AR5" s="507"/>
      <c r="AS5" s="508"/>
      <c r="AT5" s="500"/>
      <c r="AU5" s="507"/>
      <c r="AV5" s="507"/>
      <c r="AW5" s="507"/>
      <c r="AX5" s="508"/>
      <c r="AY5" s="500"/>
      <c r="AZ5" s="507"/>
      <c r="BA5" s="507"/>
      <c r="BB5" s="507"/>
      <c r="BC5" s="508"/>
      <c r="BD5" s="500"/>
      <c r="BE5" s="507"/>
      <c r="BF5" s="507"/>
      <c r="BG5" s="507"/>
      <c r="BH5" s="508"/>
      <c r="BI5" s="500"/>
      <c r="BJ5" s="507"/>
      <c r="BK5" s="507"/>
      <c r="BL5" s="507"/>
      <c r="BM5" s="508"/>
      <c r="BN5" s="500"/>
      <c r="BO5" s="507"/>
      <c r="BP5" s="507"/>
      <c r="BQ5" s="507"/>
      <c r="BR5" s="508"/>
      <c r="BS5" s="500"/>
      <c r="BT5" s="507"/>
      <c r="BU5" s="507"/>
      <c r="BV5" s="507"/>
      <c r="BW5" s="508"/>
      <c r="BX5" s="500"/>
      <c r="BY5" s="507"/>
      <c r="BZ5" s="507"/>
      <c r="CA5" s="507"/>
      <c r="CB5" s="508"/>
      <c r="CC5" s="500"/>
      <c r="CD5" s="507"/>
      <c r="CE5" s="507"/>
      <c r="CF5" s="507"/>
      <c r="CG5" s="508"/>
      <c r="CH5" s="500"/>
      <c r="CI5" s="507"/>
      <c r="CJ5" s="507"/>
      <c r="CK5" s="507"/>
      <c r="CL5" s="508"/>
      <c r="CM5" s="500"/>
      <c r="CN5" s="507"/>
      <c r="CO5" s="507"/>
      <c r="CP5" s="507"/>
      <c r="CQ5" s="508"/>
      <c r="CR5" s="500"/>
      <c r="CS5" s="507"/>
      <c r="CT5" s="507"/>
      <c r="CU5" s="507"/>
      <c r="CV5" s="508"/>
      <c r="CW5" s="500"/>
      <c r="CX5" s="507"/>
      <c r="CY5" s="507"/>
      <c r="CZ5" s="507"/>
      <c r="DA5" s="508"/>
      <c r="DB5" s="500"/>
      <c r="DC5" s="507"/>
      <c r="DD5" s="507"/>
      <c r="DE5" s="507"/>
      <c r="DF5" s="508"/>
      <c r="DG5" s="500"/>
      <c r="DH5" s="507"/>
      <c r="DI5" s="507"/>
      <c r="DJ5" s="507"/>
      <c r="DK5" s="508"/>
      <c r="DL5" s="500"/>
      <c r="DM5" s="507"/>
      <c r="DN5" s="507"/>
      <c r="DO5" s="507"/>
      <c r="DP5" s="508"/>
      <c r="DQ5" s="500"/>
      <c r="DR5" s="507"/>
      <c r="DS5" s="507"/>
      <c r="DT5" s="507"/>
      <c r="DU5" s="508"/>
      <c r="DV5" s="500"/>
      <c r="DW5" s="507"/>
      <c r="DX5" s="507"/>
      <c r="DY5" s="507"/>
      <c r="DZ5" s="508"/>
      <c r="EA5" s="500"/>
      <c r="EB5" s="507"/>
      <c r="EC5" s="507"/>
      <c r="ED5" s="507"/>
      <c r="EE5" s="508"/>
      <c r="EF5" s="500"/>
      <c r="EG5" s="507"/>
      <c r="EH5" s="507"/>
      <c r="EI5" s="507"/>
      <c r="EJ5" s="508"/>
      <c r="EK5" s="500"/>
      <c r="EL5" s="507"/>
      <c r="EM5" s="507"/>
      <c r="EN5" s="507"/>
      <c r="EO5" s="508"/>
      <c r="EP5" s="500"/>
      <c r="EQ5" s="507"/>
      <c r="ER5" s="507"/>
      <c r="ES5" s="507"/>
      <c r="ET5" s="508"/>
      <c r="EU5" s="500"/>
      <c r="EV5" s="507"/>
      <c r="EW5" s="507"/>
      <c r="EX5" s="507"/>
      <c r="EY5" s="508"/>
      <c r="EZ5" s="500"/>
      <c r="FA5" s="507"/>
      <c r="FB5" s="507"/>
      <c r="FC5" s="507"/>
      <c r="FD5" s="508"/>
      <c r="FE5" s="500"/>
      <c r="FF5" s="507"/>
      <c r="FG5" s="507"/>
      <c r="FH5" s="507"/>
      <c r="FI5" s="508"/>
      <c r="FJ5" s="500"/>
      <c r="FK5" s="507"/>
      <c r="FL5" s="507"/>
      <c r="FM5" s="507"/>
      <c r="FN5" s="508"/>
      <c r="FO5" s="500"/>
      <c r="FP5" s="507"/>
      <c r="FQ5" s="507"/>
      <c r="FR5" s="507"/>
      <c r="FS5" s="508"/>
      <c r="FT5" s="500"/>
      <c r="FU5" s="507"/>
      <c r="FV5" s="507"/>
      <c r="FW5" s="507"/>
      <c r="FX5" s="508"/>
      <c r="FY5" s="500"/>
      <c r="FZ5" s="507"/>
      <c r="GA5" s="507"/>
      <c r="GB5" s="507"/>
      <c r="GC5" s="508"/>
      <c r="GD5" s="500"/>
      <c r="GE5" s="507"/>
      <c r="GF5" s="507"/>
      <c r="GG5" s="507"/>
      <c r="GH5" s="508"/>
      <c r="GI5" s="500"/>
      <c r="GJ5" s="507"/>
      <c r="GK5" s="507"/>
      <c r="GL5" s="507"/>
      <c r="GM5" s="508"/>
      <c r="GN5" s="500"/>
      <c r="GO5" s="507"/>
      <c r="GP5" s="507"/>
      <c r="GQ5" s="507"/>
      <c r="GR5" s="508"/>
      <c r="GS5" s="500"/>
      <c r="GT5" s="507"/>
      <c r="GU5" s="507"/>
      <c r="GV5" s="507"/>
      <c r="GW5" s="508"/>
      <c r="GX5" s="500"/>
      <c r="GY5" s="507"/>
      <c r="GZ5" s="507"/>
      <c r="HA5" s="507"/>
      <c r="HB5" s="508"/>
      <c r="HC5" s="500"/>
      <c r="HD5" s="507"/>
      <c r="HE5" s="507"/>
      <c r="HF5" s="507"/>
      <c r="HG5" s="508"/>
      <c r="HH5" s="500"/>
      <c r="HI5" s="507"/>
      <c r="HJ5" s="507"/>
      <c r="HK5" s="507"/>
      <c r="HL5" s="508"/>
      <c r="HM5" s="500"/>
      <c r="HN5" s="507"/>
      <c r="HO5" s="507"/>
      <c r="HP5" s="507"/>
      <c r="HQ5" s="508"/>
      <c r="HR5" s="500"/>
      <c r="HS5" s="507"/>
      <c r="HT5" s="507"/>
      <c r="HU5" s="507"/>
      <c r="HV5" s="508"/>
      <c r="HW5" s="500"/>
      <c r="HX5" s="507"/>
      <c r="HY5" s="507"/>
      <c r="HZ5" s="507"/>
      <c r="IA5" s="508"/>
      <c r="IB5" s="500"/>
      <c r="IC5" s="507"/>
      <c r="ID5" s="507"/>
      <c r="IE5" s="507"/>
      <c r="IF5" s="508"/>
      <c r="IG5" s="500"/>
      <c r="IH5" s="507"/>
      <c r="II5" s="507"/>
      <c r="IJ5" s="507"/>
      <c r="IK5" s="508"/>
      <c r="IL5" s="500"/>
      <c r="IM5" s="507"/>
      <c r="IN5" s="507"/>
      <c r="IO5" s="507"/>
      <c r="IP5" s="508"/>
      <c r="IQ5" s="500"/>
      <c r="IR5" s="507"/>
      <c r="IS5" s="507"/>
      <c r="IT5" s="507"/>
      <c r="IU5" s="508"/>
      <c r="IV5" s="500"/>
      <c r="IW5" s="507"/>
      <c r="IX5" s="507"/>
      <c r="IY5" s="507"/>
      <c r="IZ5" s="508"/>
      <c r="JA5" s="500"/>
      <c r="JB5" s="507"/>
      <c r="JC5" s="507"/>
      <c r="JD5" s="507"/>
      <c r="JE5" s="508"/>
      <c r="JF5" s="500"/>
      <c r="JG5" s="507"/>
      <c r="JH5" s="507"/>
      <c r="JI5" s="507"/>
      <c r="JJ5" s="508"/>
      <c r="JK5" s="500"/>
      <c r="JL5" s="507"/>
      <c r="JM5" s="507"/>
      <c r="JN5" s="507"/>
      <c r="JO5" s="508"/>
      <c r="JP5" s="500"/>
      <c r="JQ5" s="507"/>
      <c r="JR5" s="507"/>
      <c r="JS5" s="507"/>
      <c r="JT5" s="508"/>
      <c r="JU5" s="500"/>
      <c r="JV5" s="507"/>
      <c r="JW5" s="507"/>
      <c r="JX5" s="507"/>
      <c r="JY5" s="508"/>
      <c r="JZ5" s="500"/>
      <c r="KA5" s="507"/>
      <c r="KB5" s="507"/>
      <c r="KC5" s="507"/>
      <c r="KD5" s="508"/>
      <c r="KE5" s="500"/>
      <c r="KF5" s="507"/>
      <c r="KG5" s="507"/>
      <c r="KH5" s="507"/>
      <c r="KI5" s="508"/>
      <c r="KJ5" s="500"/>
      <c r="KK5" s="507"/>
      <c r="KL5" s="507"/>
      <c r="KM5" s="507"/>
      <c r="KN5" s="508"/>
      <c r="KO5" s="500"/>
      <c r="KP5" s="507"/>
      <c r="KQ5" s="507"/>
      <c r="KR5" s="507"/>
      <c r="KS5" s="508"/>
      <c r="KT5" s="500"/>
      <c r="KU5" s="507"/>
      <c r="KV5" s="507"/>
      <c r="KW5" s="507"/>
      <c r="KX5" s="508"/>
      <c r="KY5" s="500"/>
      <c r="KZ5" s="507"/>
      <c r="LA5" s="507"/>
      <c r="LB5" s="507"/>
      <c r="LC5" s="508"/>
      <c r="LD5" s="500"/>
      <c r="LE5" s="507"/>
      <c r="LF5" s="507"/>
      <c r="LG5" s="507"/>
      <c r="LH5" s="508"/>
      <c r="LI5" s="500"/>
      <c r="LJ5" s="507"/>
      <c r="LK5" s="507"/>
      <c r="LL5" s="507"/>
      <c r="LM5" s="508"/>
      <c r="LN5" s="500"/>
      <c r="LO5" s="507"/>
      <c r="LP5" s="507"/>
      <c r="LQ5" s="507"/>
      <c r="LR5" s="508"/>
      <c r="LS5" s="500"/>
      <c r="LT5" s="507"/>
      <c r="LU5" s="507"/>
      <c r="LV5" s="507"/>
      <c r="LW5" s="508"/>
      <c r="LX5" s="500"/>
      <c r="LY5" s="507"/>
      <c r="LZ5" s="507"/>
      <c r="MA5" s="507"/>
      <c r="MB5" s="508"/>
      <c r="MC5" s="500"/>
      <c r="MD5" s="507"/>
      <c r="ME5" s="507"/>
      <c r="MF5" s="507"/>
      <c r="MG5" s="508"/>
      <c r="MH5" s="500"/>
      <c r="MI5" s="507"/>
      <c r="MJ5" s="507"/>
      <c r="MK5" s="507"/>
      <c r="ML5" s="508"/>
      <c r="MM5" s="500"/>
      <c r="MN5" s="507"/>
      <c r="MO5" s="507"/>
      <c r="MP5" s="507"/>
      <c r="MQ5" s="508"/>
      <c r="MR5" s="500"/>
      <c r="MS5" s="507"/>
      <c r="MT5" s="507"/>
      <c r="MU5" s="507"/>
      <c r="MV5" s="508"/>
    </row>
    <row r="6" spans="1:360" x14ac:dyDescent="0.25">
      <c r="A6" s="500"/>
      <c r="B6" s="629" t="s">
        <v>312</v>
      </c>
      <c r="C6" s="630"/>
      <c r="D6" s="631"/>
      <c r="E6" s="508"/>
      <c r="F6" s="500"/>
      <c r="G6" s="629" t="s">
        <v>312</v>
      </c>
      <c r="H6" s="630"/>
      <c r="I6" s="631"/>
      <c r="J6" s="508"/>
      <c r="K6" s="500"/>
      <c r="L6" s="629" t="s">
        <v>312</v>
      </c>
      <c r="M6" s="630"/>
      <c r="N6" s="631"/>
      <c r="O6" s="508"/>
      <c r="P6" s="500"/>
      <c r="Q6" s="629" t="s">
        <v>312</v>
      </c>
      <c r="R6" s="630"/>
      <c r="S6" s="631"/>
      <c r="T6" s="508"/>
      <c r="U6" s="500"/>
      <c r="V6" s="629" t="s">
        <v>312</v>
      </c>
      <c r="W6" s="630"/>
      <c r="X6" s="631"/>
      <c r="Y6" s="508"/>
      <c r="Z6" s="500"/>
      <c r="AA6" s="629" t="s">
        <v>312</v>
      </c>
      <c r="AB6" s="630"/>
      <c r="AC6" s="631"/>
      <c r="AD6" s="508"/>
      <c r="AE6" s="500"/>
      <c r="AF6" s="629" t="s">
        <v>312</v>
      </c>
      <c r="AG6" s="630"/>
      <c r="AH6" s="631"/>
      <c r="AI6" s="508"/>
      <c r="AJ6" s="500"/>
      <c r="AK6" s="629" t="s">
        <v>312</v>
      </c>
      <c r="AL6" s="630"/>
      <c r="AM6" s="631"/>
      <c r="AN6" s="508"/>
      <c r="AO6" s="500"/>
      <c r="AP6" s="629" t="s">
        <v>312</v>
      </c>
      <c r="AQ6" s="630"/>
      <c r="AR6" s="631"/>
      <c r="AS6" s="508"/>
      <c r="AT6" s="500"/>
      <c r="AU6" s="629" t="s">
        <v>312</v>
      </c>
      <c r="AV6" s="630"/>
      <c r="AW6" s="631"/>
      <c r="AX6" s="508"/>
      <c r="AY6" s="500"/>
      <c r="AZ6" s="629" t="s">
        <v>312</v>
      </c>
      <c r="BA6" s="630"/>
      <c r="BB6" s="631"/>
      <c r="BC6" s="508"/>
      <c r="BD6" s="500"/>
      <c r="BE6" s="629" t="s">
        <v>312</v>
      </c>
      <c r="BF6" s="630"/>
      <c r="BG6" s="631"/>
      <c r="BH6" s="508"/>
      <c r="BI6" s="500"/>
      <c r="BJ6" s="629" t="s">
        <v>312</v>
      </c>
      <c r="BK6" s="630"/>
      <c r="BL6" s="631"/>
      <c r="BM6" s="508"/>
      <c r="BN6" s="500"/>
      <c r="BO6" s="629" t="s">
        <v>312</v>
      </c>
      <c r="BP6" s="630"/>
      <c r="BQ6" s="631"/>
      <c r="BR6" s="508"/>
      <c r="BS6" s="500"/>
      <c r="BT6" s="629" t="s">
        <v>312</v>
      </c>
      <c r="BU6" s="630"/>
      <c r="BV6" s="631"/>
      <c r="BW6" s="508"/>
      <c r="BX6" s="500"/>
      <c r="BY6" s="629" t="s">
        <v>312</v>
      </c>
      <c r="BZ6" s="630"/>
      <c r="CA6" s="631"/>
      <c r="CB6" s="508"/>
      <c r="CC6" s="500"/>
      <c r="CD6" s="629" t="s">
        <v>312</v>
      </c>
      <c r="CE6" s="630"/>
      <c r="CF6" s="631"/>
      <c r="CG6" s="508"/>
      <c r="CH6" s="500"/>
      <c r="CI6" s="629" t="s">
        <v>312</v>
      </c>
      <c r="CJ6" s="630"/>
      <c r="CK6" s="631"/>
      <c r="CL6" s="508"/>
      <c r="CM6" s="500"/>
      <c r="CN6" s="629" t="s">
        <v>312</v>
      </c>
      <c r="CO6" s="630"/>
      <c r="CP6" s="631"/>
      <c r="CQ6" s="508"/>
      <c r="CR6" s="500"/>
      <c r="CS6" s="629" t="s">
        <v>312</v>
      </c>
      <c r="CT6" s="630"/>
      <c r="CU6" s="631"/>
      <c r="CV6" s="508"/>
      <c r="CW6" s="500"/>
      <c r="CX6" s="629" t="s">
        <v>312</v>
      </c>
      <c r="CY6" s="630"/>
      <c r="CZ6" s="631"/>
      <c r="DA6" s="508"/>
      <c r="DB6" s="500"/>
      <c r="DC6" s="629" t="s">
        <v>312</v>
      </c>
      <c r="DD6" s="630"/>
      <c r="DE6" s="631"/>
      <c r="DF6" s="508"/>
      <c r="DG6" s="500"/>
      <c r="DH6" s="629" t="s">
        <v>312</v>
      </c>
      <c r="DI6" s="630"/>
      <c r="DJ6" s="631"/>
      <c r="DK6" s="508"/>
      <c r="DL6" s="500"/>
      <c r="DM6" s="629" t="s">
        <v>312</v>
      </c>
      <c r="DN6" s="630"/>
      <c r="DO6" s="631"/>
      <c r="DP6" s="508"/>
      <c r="DQ6" s="500"/>
      <c r="DR6" s="629" t="s">
        <v>312</v>
      </c>
      <c r="DS6" s="630"/>
      <c r="DT6" s="631"/>
      <c r="DU6" s="508"/>
      <c r="DV6" s="500"/>
      <c r="DW6" s="629" t="s">
        <v>312</v>
      </c>
      <c r="DX6" s="630"/>
      <c r="DY6" s="631"/>
      <c r="DZ6" s="508"/>
      <c r="EA6" s="500"/>
      <c r="EB6" s="629" t="s">
        <v>312</v>
      </c>
      <c r="EC6" s="630"/>
      <c r="ED6" s="631"/>
      <c r="EE6" s="508"/>
      <c r="EF6" s="500"/>
      <c r="EG6" s="629" t="s">
        <v>312</v>
      </c>
      <c r="EH6" s="630"/>
      <c r="EI6" s="631"/>
      <c r="EJ6" s="508"/>
      <c r="EK6" s="500"/>
      <c r="EL6" s="629" t="s">
        <v>312</v>
      </c>
      <c r="EM6" s="630"/>
      <c r="EN6" s="631"/>
      <c r="EO6" s="508"/>
      <c r="EP6" s="500"/>
      <c r="EQ6" s="629" t="s">
        <v>312</v>
      </c>
      <c r="ER6" s="630"/>
      <c r="ES6" s="631"/>
      <c r="ET6" s="508"/>
      <c r="EU6" s="500"/>
      <c r="EV6" s="629" t="s">
        <v>312</v>
      </c>
      <c r="EW6" s="630"/>
      <c r="EX6" s="631"/>
      <c r="EY6" s="508"/>
      <c r="EZ6" s="500"/>
      <c r="FA6" s="629" t="s">
        <v>312</v>
      </c>
      <c r="FB6" s="630"/>
      <c r="FC6" s="631"/>
      <c r="FD6" s="508"/>
      <c r="FE6" s="500"/>
      <c r="FF6" s="629" t="s">
        <v>312</v>
      </c>
      <c r="FG6" s="630"/>
      <c r="FH6" s="631"/>
      <c r="FI6" s="508"/>
      <c r="FJ6" s="500"/>
      <c r="FK6" s="629" t="s">
        <v>312</v>
      </c>
      <c r="FL6" s="630"/>
      <c r="FM6" s="631"/>
      <c r="FN6" s="508"/>
      <c r="FO6" s="500"/>
      <c r="FP6" s="629" t="s">
        <v>312</v>
      </c>
      <c r="FQ6" s="630"/>
      <c r="FR6" s="631"/>
      <c r="FS6" s="508"/>
      <c r="FT6" s="500"/>
      <c r="FU6" s="629" t="s">
        <v>312</v>
      </c>
      <c r="FV6" s="630"/>
      <c r="FW6" s="631"/>
      <c r="FX6" s="508"/>
      <c r="FY6" s="500"/>
      <c r="FZ6" s="629" t="s">
        <v>312</v>
      </c>
      <c r="GA6" s="630"/>
      <c r="GB6" s="631"/>
      <c r="GC6" s="508"/>
      <c r="GD6" s="500"/>
      <c r="GE6" s="629" t="s">
        <v>312</v>
      </c>
      <c r="GF6" s="630"/>
      <c r="GG6" s="631"/>
      <c r="GH6" s="508"/>
      <c r="GI6" s="500"/>
      <c r="GJ6" s="629" t="s">
        <v>312</v>
      </c>
      <c r="GK6" s="630"/>
      <c r="GL6" s="631"/>
      <c r="GM6" s="508"/>
      <c r="GN6" s="500"/>
      <c r="GO6" s="629" t="s">
        <v>312</v>
      </c>
      <c r="GP6" s="630"/>
      <c r="GQ6" s="631"/>
      <c r="GR6" s="508"/>
      <c r="GS6" s="500"/>
      <c r="GT6" s="629" t="s">
        <v>312</v>
      </c>
      <c r="GU6" s="630"/>
      <c r="GV6" s="631"/>
      <c r="GW6" s="508"/>
      <c r="GX6" s="500"/>
      <c r="GY6" s="629" t="s">
        <v>312</v>
      </c>
      <c r="GZ6" s="630"/>
      <c r="HA6" s="631"/>
      <c r="HB6" s="508"/>
      <c r="HC6" s="500"/>
      <c r="HD6" s="629" t="s">
        <v>312</v>
      </c>
      <c r="HE6" s="630"/>
      <c r="HF6" s="631"/>
      <c r="HG6" s="508"/>
      <c r="HH6" s="500"/>
      <c r="HI6" s="629" t="s">
        <v>312</v>
      </c>
      <c r="HJ6" s="630"/>
      <c r="HK6" s="631"/>
      <c r="HL6" s="508"/>
      <c r="HM6" s="500"/>
      <c r="HN6" s="629" t="s">
        <v>312</v>
      </c>
      <c r="HO6" s="630"/>
      <c r="HP6" s="631"/>
      <c r="HQ6" s="508"/>
      <c r="HR6" s="500"/>
      <c r="HS6" s="629" t="s">
        <v>312</v>
      </c>
      <c r="HT6" s="630"/>
      <c r="HU6" s="631"/>
      <c r="HV6" s="508"/>
      <c r="HW6" s="500"/>
      <c r="HX6" s="629" t="s">
        <v>312</v>
      </c>
      <c r="HY6" s="630"/>
      <c r="HZ6" s="631"/>
      <c r="IA6" s="508"/>
      <c r="IB6" s="500"/>
      <c r="IC6" s="629" t="s">
        <v>312</v>
      </c>
      <c r="ID6" s="630"/>
      <c r="IE6" s="631"/>
      <c r="IF6" s="508"/>
      <c r="IG6" s="500"/>
      <c r="IH6" s="629" t="s">
        <v>312</v>
      </c>
      <c r="II6" s="630"/>
      <c r="IJ6" s="631"/>
      <c r="IK6" s="508"/>
      <c r="IL6" s="500"/>
      <c r="IM6" s="629" t="s">
        <v>312</v>
      </c>
      <c r="IN6" s="630"/>
      <c r="IO6" s="631"/>
      <c r="IP6" s="508"/>
      <c r="IQ6" s="500"/>
      <c r="IR6" s="629" t="s">
        <v>312</v>
      </c>
      <c r="IS6" s="630"/>
      <c r="IT6" s="631"/>
      <c r="IU6" s="508"/>
      <c r="IV6" s="500"/>
      <c r="IW6" s="629" t="s">
        <v>312</v>
      </c>
      <c r="IX6" s="630"/>
      <c r="IY6" s="631"/>
      <c r="IZ6" s="508"/>
      <c r="JA6" s="500"/>
      <c r="JB6" s="629" t="s">
        <v>312</v>
      </c>
      <c r="JC6" s="630"/>
      <c r="JD6" s="631"/>
      <c r="JE6" s="508"/>
      <c r="JF6" s="500"/>
      <c r="JG6" s="629" t="s">
        <v>312</v>
      </c>
      <c r="JH6" s="630"/>
      <c r="JI6" s="631"/>
      <c r="JJ6" s="508"/>
      <c r="JK6" s="500"/>
      <c r="JL6" s="629" t="s">
        <v>312</v>
      </c>
      <c r="JM6" s="630"/>
      <c r="JN6" s="631"/>
      <c r="JO6" s="508"/>
      <c r="JP6" s="500"/>
      <c r="JQ6" s="629" t="s">
        <v>312</v>
      </c>
      <c r="JR6" s="630"/>
      <c r="JS6" s="631"/>
      <c r="JT6" s="508"/>
      <c r="JU6" s="500"/>
      <c r="JV6" s="629" t="s">
        <v>312</v>
      </c>
      <c r="JW6" s="630"/>
      <c r="JX6" s="631"/>
      <c r="JY6" s="508"/>
      <c r="JZ6" s="500"/>
      <c r="KA6" s="629" t="s">
        <v>312</v>
      </c>
      <c r="KB6" s="630"/>
      <c r="KC6" s="631"/>
      <c r="KD6" s="508"/>
      <c r="KE6" s="500"/>
      <c r="KF6" s="629" t="s">
        <v>312</v>
      </c>
      <c r="KG6" s="630"/>
      <c r="KH6" s="631"/>
      <c r="KI6" s="508"/>
      <c r="KJ6" s="500"/>
      <c r="KK6" s="629" t="s">
        <v>312</v>
      </c>
      <c r="KL6" s="630"/>
      <c r="KM6" s="631"/>
      <c r="KN6" s="508"/>
      <c r="KO6" s="500"/>
      <c r="KP6" s="629" t="s">
        <v>312</v>
      </c>
      <c r="KQ6" s="630"/>
      <c r="KR6" s="631"/>
      <c r="KS6" s="508"/>
      <c r="KT6" s="500"/>
      <c r="KU6" s="629" t="s">
        <v>312</v>
      </c>
      <c r="KV6" s="630"/>
      <c r="KW6" s="631"/>
      <c r="KX6" s="508"/>
      <c r="KY6" s="500"/>
      <c r="KZ6" s="629" t="s">
        <v>312</v>
      </c>
      <c r="LA6" s="630"/>
      <c r="LB6" s="631"/>
      <c r="LC6" s="508"/>
      <c r="LD6" s="500"/>
      <c r="LE6" s="629" t="s">
        <v>312</v>
      </c>
      <c r="LF6" s="630"/>
      <c r="LG6" s="631"/>
      <c r="LH6" s="508"/>
      <c r="LI6" s="500"/>
      <c r="LJ6" s="629" t="s">
        <v>312</v>
      </c>
      <c r="LK6" s="630"/>
      <c r="LL6" s="631"/>
      <c r="LM6" s="508"/>
      <c r="LN6" s="500"/>
      <c r="LO6" s="629" t="s">
        <v>312</v>
      </c>
      <c r="LP6" s="630"/>
      <c r="LQ6" s="631"/>
      <c r="LR6" s="508"/>
      <c r="LS6" s="500"/>
      <c r="LT6" s="629" t="s">
        <v>312</v>
      </c>
      <c r="LU6" s="630"/>
      <c r="LV6" s="631"/>
      <c r="LW6" s="508"/>
      <c r="LX6" s="500"/>
      <c r="LY6" s="629" t="s">
        <v>312</v>
      </c>
      <c r="LZ6" s="630"/>
      <c r="MA6" s="631"/>
      <c r="MB6" s="508"/>
      <c r="MC6" s="500"/>
      <c r="MD6" s="629" t="s">
        <v>312</v>
      </c>
      <c r="ME6" s="630"/>
      <c r="MF6" s="631"/>
      <c r="MG6" s="508"/>
      <c r="MH6" s="500"/>
      <c r="MI6" s="629" t="s">
        <v>312</v>
      </c>
      <c r="MJ6" s="630"/>
      <c r="MK6" s="631"/>
      <c r="ML6" s="508"/>
      <c r="MM6" s="500"/>
      <c r="MN6" s="629" t="s">
        <v>312</v>
      </c>
      <c r="MO6" s="630"/>
      <c r="MP6" s="631"/>
      <c r="MQ6" s="508"/>
      <c r="MR6" s="500"/>
      <c r="MS6" s="629" t="s">
        <v>312</v>
      </c>
      <c r="MT6" s="630"/>
      <c r="MU6" s="631"/>
      <c r="MV6" s="508"/>
    </row>
    <row r="7" spans="1:360" x14ac:dyDescent="0.25">
      <c r="A7" s="500"/>
      <c r="B7" s="509"/>
      <c r="C7" s="510" t="s">
        <v>317</v>
      </c>
      <c r="D7" s="511">
        <v>879</v>
      </c>
      <c r="E7" s="503"/>
      <c r="F7" s="500"/>
      <c r="G7" s="509"/>
      <c r="H7" s="510" t="s">
        <v>317</v>
      </c>
      <c r="I7" s="511">
        <v>1</v>
      </c>
      <c r="J7" s="503"/>
      <c r="K7" s="500"/>
      <c r="L7" s="509"/>
      <c r="M7" s="510" t="s">
        <v>317</v>
      </c>
      <c r="N7" s="511">
        <v>93</v>
      </c>
      <c r="O7" s="503"/>
      <c r="P7" s="500"/>
      <c r="Q7" s="509"/>
      <c r="R7" s="510" t="s">
        <v>317</v>
      </c>
      <c r="S7" s="511">
        <v>5</v>
      </c>
      <c r="T7" s="503"/>
      <c r="U7" s="500"/>
      <c r="V7" s="509"/>
      <c r="W7" s="510" t="s">
        <v>317</v>
      </c>
      <c r="X7" s="511">
        <v>91</v>
      </c>
      <c r="Y7" s="503"/>
      <c r="Z7" s="500"/>
      <c r="AA7" s="509"/>
      <c r="AB7" s="510" t="s">
        <v>317</v>
      </c>
      <c r="AC7" s="511">
        <v>11821</v>
      </c>
      <c r="AD7" s="503"/>
      <c r="AE7" s="500"/>
      <c r="AF7" s="509"/>
      <c r="AG7" s="510" t="s">
        <v>317</v>
      </c>
      <c r="AH7" s="511">
        <v>14644</v>
      </c>
      <c r="AI7" s="503"/>
      <c r="AJ7" s="500"/>
      <c r="AK7" s="509"/>
      <c r="AL7" s="510" t="s">
        <v>317</v>
      </c>
      <c r="AM7" s="511">
        <v>10111</v>
      </c>
      <c r="AN7" s="503"/>
      <c r="AO7" s="500"/>
      <c r="AP7" s="509"/>
      <c r="AQ7" s="510" t="s">
        <v>317</v>
      </c>
      <c r="AR7" s="511">
        <v>50</v>
      </c>
      <c r="AS7" s="503"/>
      <c r="AT7" s="500"/>
      <c r="AU7" s="509"/>
      <c r="AV7" s="510" t="s">
        <v>317</v>
      </c>
      <c r="AW7" s="511">
        <v>0</v>
      </c>
      <c r="AX7" s="503"/>
      <c r="AY7" s="500"/>
      <c r="AZ7" s="509"/>
      <c r="BA7" s="510" t="s">
        <v>317</v>
      </c>
      <c r="BB7" s="511">
        <v>11</v>
      </c>
      <c r="BC7" s="503"/>
      <c r="BD7" s="500"/>
      <c r="BE7" s="509"/>
      <c r="BF7" s="510" t="s">
        <v>317</v>
      </c>
      <c r="BG7" s="511">
        <v>0</v>
      </c>
      <c r="BH7" s="503"/>
      <c r="BI7" s="500"/>
      <c r="BJ7" s="509"/>
      <c r="BK7" s="510" t="s">
        <v>317</v>
      </c>
      <c r="BL7" s="511">
        <v>1140</v>
      </c>
      <c r="BM7" s="503"/>
      <c r="BN7" s="500"/>
      <c r="BO7" s="509"/>
      <c r="BP7" s="510" t="s">
        <v>317</v>
      </c>
      <c r="BQ7" s="511">
        <v>26504</v>
      </c>
      <c r="BR7" s="503"/>
      <c r="BS7" s="500"/>
      <c r="BT7" s="509"/>
      <c r="BU7" s="510" t="s">
        <v>317</v>
      </c>
      <c r="BV7" s="511">
        <v>1011</v>
      </c>
      <c r="BW7" s="503"/>
      <c r="BX7" s="500"/>
      <c r="BY7" s="509"/>
      <c r="BZ7" s="510" t="s">
        <v>317</v>
      </c>
      <c r="CA7" s="511">
        <v>25857</v>
      </c>
      <c r="CB7" s="503"/>
      <c r="CC7" s="500"/>
      <c r="CD7" s="509"/>
      <c r="CE7" s="510" t="s">
        <v>317</v>
      </c>
      <c r="CF7" s="511">
        <v>76</v>
      </c>
      <c r="CG7" s="503"/>
      <c r="CH7" s="500"/>
      <c r="CI7" s="509"/>
      <c r="CJ7" s="510" t="s">
        <v>317</v>
      </c>
      <c r="CK7" s="511">
        <v>212</v>
      </c>
      <c r="CL7" s="503"/>
      <c r="CM7" s="500"/>
      <c r="CN7" s="509"/>
      <c r="CO7" s="510" t="s">
        <v>317</v>
      </c>
      <c r="CP7" s="511">
        <v>316</v>
      </c>
      <c r="CQ7" s="503"/>
      <c r="CR7" s="500"/>
      <c r="CS7" s="509"/>
      <c r="CT7" s="510" t="s">
        <v>317</v>
      </c>
      <c r="CU7" s="511">
        <v>759</v>
      </c>
      <c r="CV7" s="503"/>
      <c r="CW7" s="500"/>
      <c r="CX7" s="509"/>
      <c r="CY7" s="510" t="s">
        <v>317</v>
      </c>
      <c r="CZ7" s="511">
        <v>0</v>
      </c>
      <c r="DA7" s="503"/>
      <c r="DB7" s="500"/>
      <c r="DC7" s="509"/>
      <c r="DD7" s="510" t="s">
        <v>317</v>
      </c>
      <c r="DE7" s="511">
        <v>21179</v>
      </c>
      <c r="DF7" s="503"/>
      <c r="DG7" s="500"/>
      <c r="DH7" s="509"/>
      <c r="DI7" s="510" t="s">
        <v>317</v>
      </c>
      <c r="DJ7" s="511">
        <v>2</v>
      </c>
      <c r="DK7" s="503"/>
      <c r="DL7" s="500"/>
      <c r="DM7" s="509"/>
      <c r="DN7" s="510" t="s">
        <v>317</v>
      </c>
      <c r="DO7" s="511">
        <v>16876</v>
      </c>
      <c r="DP7" s="503"/>
      <c r="DQ7" s="500"/>
      <c r="DR7" s="509"/>
      <c r="DS7" s="510" t="s">
        <v>317</v>
      </c>
      <c r="DT7" s="511">
        <v>10680</v>
      </c>
      <c r="DU7" s="503"/>
      <c r="DV7" s="500"/>
      <c r="DW7" s="509"/>
      <c r="DX7" s="510" t="s">
        <v>317</v>
      </c>
      <c r="DY7" s="511">
        <v>102</v>
      </c>
      <c r="DZ7" s="503"/>
      <c r="EA7" s="500"/>
      <c r="EB7" s="509"/>
      <c r="EC7" s="510" t="s">
        <v>317</v>
      </c>
      <c r="ED7" s="511">
        <v>37</v>
      </c>
      <c r="EE7" s="503"/>
      <c r="EF7" s="500"/>
      <c r="EG7" s="509"/>
      <c r="EH7" s="510" t="s">
        <v>317</v>
      </c>
      <c r="EI7" s="511">
        <v>36790</v>
      </c>
      <c r="EJ7" s="503"/>
      <c r="EK7" s="500"/>
      <c r="EL7" s="509"/>
      <c r="EM7" s="510" t="s">
        <v>317</v>
      </c>
      <c r="EN7" s="511">
        <v>0</v>
      </c>
      <c r="EO7" s="503"/>
      <c r="EP7" s="500"/>
      <c r="EQ7" s="509"/>
      <c r="ER7" s="510" t="s">
        <v>317</v>
      </c>
      <c r="ES7" s="511">
        <v>0</v>
      </c>
      <c r="ET7" s="503"/>
      <c r="EU7" s="500"/>
      <c r="EV7" s="509"/>
      <c r="EW7" s="510" t="s">
        <v>317</v>
      </c>
      <c r="EX7" s="511">
        <v>11100</v>
      </c>
      <c r="EY7" s="503"/>
      <c r="EZ7" s="500"/>
      <c r="FA7" s="509"/>
      <c r="FB7" s="510" t="s">
        <v>317</v>
      </c>
      <c r="FC7" s="511">
        <v>803984</v>
      </c>
      <c r="FD7" s="503"/>
      <c r="FE7" s="500"/>
      <c r="FF7" s="509"/>
      <c r="FG7" s="510" t="s">
        <v>317</v>
      </c>
      <c r="FH7" s="511">
        <v>11751</v>
      </c>
      <c r="FI7" s="503"/>
      <c r="FJ7" s="500"/>
      <c r="FK7" s="509"/>
      <c r="FL7" s="510" t="s">
        <v>317</v>
      </c>
      <c r="FM7" s="511">
        <v>16</v>
      </c>
      <c r="FN7" s="503"/>
      <c r="FO7" s="500"/>
      <c r="FP7" s="509"/>
      <c r="FQ7" s="510" t="s">
        <v>317</v>
      </c>
      <c r="FR7" s="511">
        <v>0</v>
      </c>
      <c r="FS7" s="503"/>
      <c r="FT7" s="500"/>
      <c r="FU7" s="509"/>
      <c r="FV7" s="510" t="s">
        <v>317</v>
      </c>
      <c r="FW7" s="511">
        <v>1063</v>
      </c>
      <c r="FX7" s="503"/>
      <c r="FY7" s="500"/>
      <c r="FZ7" s="509"/>
      <c r="GA7" s="510" t="s">
        <v>317</v>
      </c>
      <c r="GB7" s="511">
        <v>10352</v>
      </c>
      <c r="GC7" s="503"/>
      <c r="GD7" s="500"/>
      <c r="GE7" s="509"/>
      <c r="GF7" s="510" t="s">
        <v>317</v>
      </c>
      <c r="GG7" s="511">
        <v>1053</v>
      </c>
      <c r="GH7" s="503"/>
      <c r="GI7" s="500"/>
      <c r="GJ7" s="509"/>
      <c r="GK7" s="510" t="s">
        <v>317</v>
      </c>
      <c r="GL7" s="511">
        <v>914</v>
      </c>
      <c r="GM7" s="503"/>
      <c r="GN7" s="500"/>
      <c r="GO7" s="509"/>
      <c r="GP7" s="510" t="s">
        <v>317</v>
      </c>
      <c r="GQ7" s="511">
        <v>7670</v>
      </c>
      <c r="GR7" s="503"/>
      <c r="GS7" s="500"/>
      <c r="GT7" s="509"/>
      <c r="GU7" s="510" t="s">
        <v>317</v>
      </c>
      <c r="GV7" s="511">
        <v>0</v>
      </c>
      <c r="GW7" s="503"/>
      <c r="GX7" s="500"/>
      <c r="GY7" s="509"/>
      <c r="GZ7" s="510" t="s">
        <v>317</v>
      </c>
      <c r="HA7" s="511">
        <v>3413</v>
      </c>
      <c r="HB7" s="503"/>
      <c r="HC7" s="500"/>
      <c r="HD7" s="509"/>
      <c r="HE7" s="510" t="s">
        <v>317</v>
      </c>
      <c r="HF7" s="511">
        <v>13214</v>
      </c>
      <c r="HG7" s="503"/>
      <c r="HH7" s="500"/>
      <c r="HI7" s="509"/>
      <c r="HJ7" s="510" t="s">
        <v>317</v>
      </c>
      <c r="HK7" s="511">
        <v>7784</v>
      </c>
      <c r="HL7" s="503"/>
      <c r="HM7" s="500"/>
      <c r="HN7" s="509"/>
      <c r="HO7" s="510" t="s">
        <v>317</v>
      </c>
      <c r="HP7" s="511">
        <v>5254</v>
      </c>
      <c r="HQ7" s="503"/>
      <c r="HR7" s="500"/>
      <c r="HS7" s="509"/>
      <c r="HT7" s="510" t="s">
        <v>317</v>
      </c>
      <c r="HU7" s="511">
        <v>19732</v>
      </c>
      <c r="HV7" s="503"/>
      <c r="HW7" s="500"/>
      <c r="HX7" s="509"/>
      <c r="HY7" s="510" t="s">
        <v>317</v>
      </c>
      <c r="HZ7" s="511">
        <v>3946</v>
      </c>
      <c r="IA7" s="503"/>
      <c r="IB7" s="500"/>
      <c r="IC7" s="509"/>
      <c r="ID7" s="510" t="s">
        <v>317</v>
      </c>
      <c r="IE7" s="511">
        <v>2200</v>
      </c>
      <c r="IF7" s="503"/>
      <c r="IG7" s="500"/>
      <c r="IH7" s="509"/>
      <c r="II7" s="510" t="s">
        <v>317</v>
      </c>
      <c r="IJ7" s="511">
        <v>3333</v>
      </c>
      <c r="IK7" s="503"/>
      <c r="IL7" s="500"/>
      <c r="IM7" s="509"/>
      <c r="IN7" s="510" t="s">
        <v>317</v>
      </c>
      <c r="IO7" s="511">
        <v>1</v>
      </c>
      <c r="IP7" s="503"/>
      <c r="IQ7" s="500"/>
      <c r="IR7" s="509"/>
      <c r="IS7" s="510" t="s">
        <v>317</v>
      </c>
      <c r="IT7" s="511">
        <v>4390</v>
      </c>
      <c r="IU7" s="503"/>
      <c r="IV7" s="500"/>
      <c r="IW7" s="509"/>
      <c r="IX7" s="510" t="s">
        <v>317</v>
      </c>
      <c r="IY7" s="511">
        <v>7369</v>
      </c>
      <c r="IZ7" s="503"/>
      <c r="JA7" s="500"/>
      <c r="JB7" s="509"/>
      <c r="JC7" s="510" t="s">
        <v>317</v>
      </c>
      <c r="JD7" s="511">
        <v>500</v>
      </c>
      <c r="JE7" s="503"/>
      <c r="JF7" s="500"/>
      <c r="JG7" s="509"/>
      <c r="JH7" s="510" t="s">
        <v>317</v>
      </c>
      <c r="JI7" s="511">
        <v>4</v>
      </c>
      <c r="JJ7" s="503"/>
      <c r="JK7" s="500"/>
      <c r="JL7" s="509"/>
      <c r="JM7" s="510" t="s">
        <v>317</v>
      </c>
      <c r="JN7" s="511">
        <v>44060</v>
      </c>
      <c r="JO7" s="503"/>
      <c r="JP7" s="500"/>
      <c r="JQ7" s="509"/>
      <c r="JR7" s="510" t="s">
        <v>317</v>
      </c>
      <c r="JS7" s="511">
        <v>663</v>
      </c>
      <c r="JT7" s="503"/>
      <c r="JU7" s="500"/>
      <c r="JV7" s="509"/>
      <c r="JW7" s="510" t="s">
        <v>317</v>
      </c>
      <c r="JX7" s="511">
        <v>22</v>
      </c>
      <c r="JY7" s="503"/>
      <c r="JZ7" s="500"/>
      <c r="KA7" s="509"/>
      <c r="KB7" s="510" t="s">
        <v>317</v>
      </c>
      <c r="KC7" s="511">
        <v>32</v>
      </c>
      <c r="KD7" s="503"/>
      <c r="KE7" s="500"/>
      <c r="KF7" s="509"/>
      <c r="KG7" s="510" t="s">
        <v>317</v>
      </c>
      <c r="KH7" s="511">
        <v>14</v>
      </c>
      <c r="KI7" s="503"/>
      <c r="KJ7" s="500"/>
      <c r="KK7" s="509"/>
      <c r="KL7" s="510" t="s">
        <v>317</v>
      </c>
      <c r="KM7" s="511">
        <v>5112</v>
      </c>
      <c r="KN7" s="503"/>
      <c r="KO7" s="500"/>
      <c r="KP7" s="509"/>
      <c r="KQ7" s="510" t="s">
        <v>317</v>
      </c>
      <c r="KR7" s="511">
        <v>20041</v>
      </c>
      <c r="KS7" s="503"/>
      <c r="KT7" s="500"/>
      <c r="KU7" s="509"/>
      <c r="KV7" s="510" t="s">
        <v>317</v>
      </c>
      <c r="KW7" s="511">
        <v>87</v>
      </c>
      <c r="KX7" s="503"/>
      <c r="KY7" s="500"/>
      <c r="KZ7" s="509"/>
      <c r="LA7" s="510" t="s">
        <v>317</v>
      </c>
      <c r="LB7" s="511">
        <v>119138</v>
      </c>
      <c r="LC7" s="503"/>
      <c r="LD7" s="500"/>
      <c r="LE7" s="509"/>
      <c r="LF7" s="510" t="s">
        <v>317</v>
      </c>
      <c r="LG7" s="511">
        <v>67677</v>
      </c>
      <c r="LH7" s="503"/>
      <c r="LI7" s="500"/>
      <c r="LJ7" s="509"/>
      <c r="LK7" s="510" t="s">
        <v>317</v>
      </c>
      <c r="LL7" s="511">
        <v>39</v>
      </c>
      <c r="LM7" s="503"/>
      <c r="LN7" s="500"/>
      <c r="LO7" s="509"/>
      <c r="LP7" s="510" t="s">
        <v>317</v>
      </c>
      <c r="LQ7" s="511">
        <v>2141</v>
      </c>
      <c r="LR7" s="503"/>
      <c r="LS7" s="500"/>
      <c r="LT7" s="509"/>
      <c r="LU7" s="510" t="s">
        <v>317</v>
      </c>
      <c r="LV7" s="511">
        <v>40</v>
      </c>
      <c r="LW7" s="503"/>
      <c r="LX7" s="500"/>
      <c r="LY7" s="509"/>
      <c r="LZ7" s="510" t="s">
        <v>317</v>
      </c>
      <c r="MA7" s="511">
        <v>1</v>
      </c>
      <c r="MB7" s="503"/>
      <c r="MC7" s="500"/>
      <c r="MD7" s="509"/>
      <c r="ME7" s="510" t="s">
        <v>317</v>
      </c>
      <c r="MF7" s="511">
        <v>0</v>
      </c>
      <c r="MG7" s="503"/>
      <c r="MH7" s="500"/>
      <c r="MI7" s="509"/>
      <c r="MJ7" s="510" t="s">
        <v>317</v>
      </c>
      <c r="MK7" s="511">
        <v>1388</v>
      </c>
      <c r="ML7" s="503"/>
      <c r="MM7" s="500"/>
      <c r="MN7" s="509"/>
      <c r="MO7" s="510" t="s">
        <v>317</v>
      </c>
      <c r="MP7" s="511">
        <v>7189</v>
      </c>
      <c r="MQ7" s="503"/>
      <c r="MR7" s="500"/>
      <c r="MS7" s="509"/>
      <c r="MT7" s="510" t="s">
        <v>317</v>
      </c>
      <c r="MU7" s="511">
        <v>432</v>
      </c>
      <c r="MV7" s="503"/>
    </row>
    <row r="8" spans="1:360" x14ac:dyDescent="0.25">
      <c r="A8" s="500"/>
      <c r="B8" s="512"/>
      <c r="C8" s="510" t="s">
        <v>318</v>
      </c>
      <c r="D8" s="511">
        <v>17498</v>
      </c>
      <c r="E8" s="503"/>
      <c r="F8" s="500"/>
      <c r="G8" s="512"/>
      <c r="H8" s="510" t="s">
        <v>318</v>
      </c>
      <c r="I8" s="511">
        <v>150</v>
      </c>
      <c r="J8" s="503"/>
      <c r="K8" s="500"/>
      <c r="L8" s="512"/>
      <c r="M8" s="510" t="s">
        <v>318</v>
      </c>
      <c r="N8" s="511">
        <v>4263</v>
      </c>
      <c r="O8" s="503"/>
      <c r="P8" s="500"/>
      <c r="Q8" s="512"/>
      <c r="R8" s="510" t="s">
        <v>318</v>
      </c>
      <c r="S8" s="511">
        <v>80</v>
      </c>
      <c r="T8" s="503"/>
      <c r="U8" s="500"/>
      <c r="V8" s="512"/>
      <c r="W8" s="510" t="s">
        <v>318</v>
      </c>
      <c r="X8" s="511">
        <v>2345</v>
      </c>
      <c r="Y8" s="503"/>
      <c r="Z8" s="500"/>
      <c r="AA8" s="512"/>
      <c r="AB8" s="510" t="s">
        <v>318</v>
      </c>
      <c r="AC8" s="511">
        <v>1838</v>
      </c>
      <c r="AD8" s="503"/>
      <c r="AE8" s="500"/>
      <c r="AF8" s="512"/>
      <c r="AG8" s="510" t="s">
        <v>318</v>
      </c>
      <c r="AH8" s="511">
        <v>7100</v>
      </c>
      <c r="AI8" s="503"/>
      <c r="AJ8" s="500"/>
      <c r="AK8" s="512"/>
      <c r="AL8" s="510" t="s">
        <v>318</v>
      </c>
      <c r="AM8" s="511">
        <v>5165</v>
      </c>
      <c r="AN8" s="503"/>
      <c r="AO8" s="500"/>
      <c r="AP8" s="512"/>
      <c r="AQ8" s="510" t="s">
        <v>318</v>
      </c>
      <c r="AR8" s="511">
        <v>380</v>
      </c>
      <c r="AS8" s="503"/>
      <c r="AT8" s="500"/>
      <c r="AU8" s="512"/>
      <c r="AV8" s="510" t="s">
        <v>318</v>
      </c>
      <c r="AW8" s="511">
        <v>50</v>
      </c>
      <c r="AX8" s="503"/>
      <c r="AY8" s="500"/>
      <c r="AZ8" s="512"/>
      <c r="BA8" s="510" t="s">
        <v>318</v>
      </c>
      <c r="BB8" s="511">
        <v>1430</v>
      </c>
      <c r="BC8" s="503"/>
      <c r="BD8" s="500"/>
      <c r="BE8" s="512"/>
      <c r="BF8" s="510" t="s">
        <v>318</v>
      </c>
      <c r="BG8" s="511">
        <v>2</v>
      </c>
      <c r="BH8" s="503"/>
      <c r="BI8" s="500"/>
      <c r="BJ8" s="512"/>
      <c r="BK8" s="510" t="s">
        <v>318</v>
      </c>
      <c r="BL8" s="511">
        <v>55</v>
      </c>
      <c r="BM8" s="503"/>
      <c r="BN8" s="500"/>
      <c r="BO8" s="512"/>
      <c r="BP8" s="510" t="s">
        <v>318</v>
      </c>
      <c r="BQ8" s="511">
        <v>5376</v>
      </c>
      <c r="BR8" s="503"/>
      <c r="BS8" s="500"/>
      <c r="BT8" s="512"/>
      <c r="BU8" s="510" t="s">
        <v>318</v>
      </c>
      <c r="BV8" s="511">
        <v>1558</v>
      </c>
      <c r="BW8" s="503"/>
      <c r="BX8" s="500"/>
      <c r="BY8" s="512"/>
      <c r="BZ8" s="510" t="s">
        <v>318</v>
      </c>
      <c r="CA8" s="511">
        <v>21806</v>
      </c>
      <c r="CB8" s="503"/>
      <c r="CC8" s="500"/>
      <c r="CD8" s="512"/>
      <c r="CE8" s="510" t="s">
        <v>318</v>
      </c>
      <c r="CF8" s="511">
        <v>48</v>
      </c>
      <c r="CG8" s="503"/>
      <c r="CH8" s="500"/>
      <c r="CI8" s="512"/>
      <c r="CJ8" s="510" t="s">
        <v>318</v>
      </c>
      <c r="CK8" s="511">
        <v>64</v>
      </c>
      <c r="CL8" s="503"/>
      <c r="CM8" s="500"/>
      <c r="CN8" s="512"/>
      <c r="CO8" s="510" t="s">
        <v>318</v>
      </c>
      <c r="CP8" s="511">
        <v>5060</v>
      </c>
      <c r="CQ8" s="503"/>
      <c r="CR8" s="500"/>
      <c r="CS8" s="512"/>
      <c r="CT8" s="510" t="s">
        <v>318</v>
      </c>
      <c r="CU8" s="511">
        <v>1680</v>
      </c>
      <c r="CV8" s="503"/>
      <c r="CW8" s="500"/>
      <c r="CX8" s="512"/>
      <c r="CY8" s="510" t="s">
        <v>318</v>
      </c>
      <c r="CZ8" s="511">
        <v>30</v>
      </c>
      <c r="DA8" s="503"/>
      <c r="DB8" s="500"/>
      <c r="DC8" s="512"/>
      <c r="DD8" s="510" t="s">
        <v>318</v>
      </c>
      <c r="DE8" s="511">
        <v>6439</v>
      </c>
      <c r="DF8" s="503"/>
      <c r="DG8" s="500"/>
      <c r="DH8" s="512"/>
      <c r="DI8" s="510" t="s">
        <v>318</v>
      </c>
      <c r="DJ8" s="511">
        <v>245</v>
      </c>
      <c r="DK8" s="503"/>
      <c r="DL8" s="500"/>
      <c r="DM8" s="512"/>
      <c r="DN8" s="510" t="s">
        <v>318</v>
      </c>
      <c r="DO8" s="511">
        <v>82</v>
      </c>
      <c r="DP8" s="503"/>
      <c r="DQ8" s="500"/>
      <c r="DR8" s="512"/>
      <c r="DS8" s="510" t="s">
        <v>318</v>
      </c>
      <c r="DT8" s="511">
        <v>3061</v>
      </c>
      <c r="DU8" s="503"/>
      <c r="DV8" s="500"/>
      <c r="DW8" s="512"/>
      <c r="DX8" s="510" t="s">
        <v>318</v>
      </c>
      <c r="DY8" s="511">
        <v>751</v>
      </c>
      <c r="DZ8" s="503"/>
      <c r="EA8" s="500"/>
      <c r="EB8" s="512"/>
      <c r="EC8" s="510" t="s">
        <v>318</v>
      </c>
      <c r="ED8" s="511">
        <v>189</v>
      </c>
      <c r="EE8" s="503"/>
      <c r="EF8" s="500"/>
      <c r="EG8" s="512"/>
      <c r="EH8" s="510" t="s">
        <v>318</v>
      </c>
      <c r="EI8" s="511">
        <v>11009</v>
      </c>
      <c r="EJ8" s="503"/>
      <c r="EK8" s="500"/>
      <c r="EL8" s="512"/>
      <c r="EM8" s="510" t="s">
        <v>318</v>
      </c>
      <c r="EN8" s="511">
        <v>0</v>
      </c>
      <c r="EO8" s="503"/>
      <c r="EP8" s="500"/>
      <c r="EQ8" s="512"/>
      <c r="ER8" s="510" t="s">
        <v>318</v>
      </c>
      <c r="ES8" s="511">
        <v>1073</v>
      </c>
      <c r="ET8" s="503"/>
      <c r="EU8" s="500"/>
      <c r="EV8" s="512"/>
      <c r="EW8" s="510" t="s">
        <v>318</v>
      </c>
      <c r="EX8" s="511">
        <v>676</v>
      </c>
      <c r="EY8" s="503"/>
      <c r="EZ8" s="500"/>
      <c r="FA8" s="512"/>
      <c r="FB8" s="510" t="s">
        <v>318</v>
      </c>
      <c r="FC8" s="511">
        <v>815931</v>
      </c>
      <c r="FD8" s="503"/>
      <c r="FE8" s="500"/>
      <c r="FF8" s="512"/>
      <c r="FG8" s="510" t="s">
        <v>318</v>
      </c>
      <c r="FH8" s="511">
        <v>24851</v>
      </c>
      <c r="FI8" s="503"/>
      <c r="FJ8" s="500"/>
      <c r="FK8" s="512"/>
      <c r="FL8" s="510" t="s">
        <v>318</v>
      </c>
      <c r="FM8" s="511">
        <v>4702</v>
      </c>
      <c r="FN8" s="503"/>
      <c r="FO8" s="500"/>
      <c r="FP8" s="512"/>
      <c r="FQ8" s="510" t="s">
        <v>318</v>
      </c>
      <c r="FR8" s="511">
        <v>397</v>
      </c>
      <c r="FS8" s="503"/>
      <c r="FT8" s="500"/>
      <c r="FU8" s="512"/>
      <c r="FV8" s="510" t="s">
        <v>318</v>
      </c>
      <c r="FW8" s="511">
        <v>3023</v>
      </c>
      <c r="FX8" s="503"/>
      <c r="FY8" s="500"/>
      <c r="FZ8" s="512"/>
      <c r="GA8" s="510" t="s">
        <v>318</v>
      </c>
      <c r="GB8" s="511">
        <v>5367</v>
      </c>
      <c r="GC8" s="503"/>
      <c r="GD8" s="500"/>
      <c r="GE8" s="512"/>
      <c r="GF8" s="510" t="s">
        <v>318</v>
      </c>
      <c r="GG8" s="511">
        <v>0</v>
      </c>
      <c r="GH8" s="503"/>
      <c r="GI8" s="500"/>
      <c r="GJ8" s="512"/>
      <c r="GK8" s="510" t="s">
        <v>318</v>
      </c>
      <c r="GL8" s="511">
        <v>29</v>
      </c>
      <c r="GM8" s="503"/>
      <c r="GN8" s="500"/>
      <c r="GO8" s="512"/>
      <c r="GP8" s="510" t="s">
        <v>318</v>
      </c>
      <c r="GQ8" s="511">
        <v>25620</v>
      </c>
      <c r="GR8" s="503"/>
      <c r="GS8" s="500"/>
      <c r="GT8" s="512"/>
      <c r="GU8" s="510" t="s">
        <v>318</v>
      </c>
      <c r="GV8" s="511">
        <v>69</v>
      </c>
      <c r="GW8" s="503"/>
      <c r="GX8" s="500"/>
      <c r="GY8" s="512"/>
      <c r="GZ8" s="510" t="s">
        <v>318</v>
      </c>
      <c r="HA8" s="511">
        <v>705</v>
      </c>
      <c r="HB8" s="503"/>
      <c r="HC8" s="500"/>
      <c r="HD8" s="512"/>
      <c r="HE8" s="510" t="s">
        <v>318</v>
      </c>
      <c r="HF8" s="511">
        <v>2472</v>
      </c>
      <c r="HG8" s="503"/>
      <c r="HH8" s="500"/>
      <c r="HI8" s="512"/>
      <c r="HJ8" s="510" t="s">
        <v>318</v>
      </c>
      <c r="HK8" s="511">
        <v>4889</v>
      </c>
      <c r="HL8" s="503"/>
      <c r="HM8" s="500"/>
      <c r="HN8" s="512"/>
      <c r="HO8" s="510" t="s">
        <v>318</v>
      </c>
      <c r="HP8" s="511">
        <v>191</v>
      </c>
      <c r="HQ8" s="503"/>
      <c r="HR8" s="500"/>
      <c r="HS8" s="512"/>
      <c r="HT8" s="510" t="s">
        <v>318</v>
      </c>
      <c r="HU8" s="511">
        <v>2546</v>
      </c>
      <c r="HV8" s="503"/>
      <c r="HW8" s="500"/>
      <c r="HX8" s="512"/>
      <c r="HY8" s="510" t="s">
        <v>318</v>
      </c>
      <c r="HZ8" s="511">
        <v>273</v>
      </c>
      <c r="IA8" s="503"/>
      <c r="IB8" s="500"/>
      <c r="IC8" s="512"/>
      <c r="ID8" s="510" t="s">
        <v>318</v>
      </c>
      <c r="IE8" s="511">
        <v>101</v>
      </c>
      <c r="IF8" s="503"/>
      <c r="IG8" s="500"/>
      <c r="IH8" s="512"/>
      <c r="II8" s="510" t="s">
        <v>318</v>
      </c>
      <c r="IJ8" s="511">
        <v>2174</v>
      </c>
      <c r="IK8" s="503"/>
      <c r="IL8" s="500"/>
      <c r="IM8" s="512"/>
      <c r="IN8" s="510" t="s">
        <v>318</v>
      </c>
      <c r="IO8" s="511">
        <v>430</v>
      </c>
      <c r="IP8" s="503"/>
      <c r="IQ8" s="500"/>
      <c r="IR8" s="512"/>
      <c r="IS8" s="510" t="s">
        <v>318</v>
      </c>
      <c r="IT8" s="511">
        <v>665</v>
      </c>
      <c r="IU8" s="503"/>
      <c r="IV8" s="500"/>
      <c r="IW8" s="512"/>
      <c r="IX8" s="510" t="s">
        <v>318</v>
      </c>
      <c r="IY8" s="511">
        <v>2091</v>
      </c>
      <c r="IZ8" s="503"/>
      <c r="JA8" s="500"/>
      <c r="JB8" s="512"/>
      <c r="JC8" s="510" t="s">
        <v>318</v>
      </c>
      <c r="JD8" s="511">
        <v>441</v>
      </c>
      <c r="JE8" s="503"/>
      <c r="JF8" s="500"/>
      <c r="JG8" s="512"/>
      <c r="JH8" s="510" t="s">
        <v>318</v>
      </c>
      <c r="JI8" s="511">
        <v>11750</v>
      </c>
      <c r="JJ8" s="503"/>
      <c r="JK8" s="500"/>
      <c r="JL8" s="512"/>
      <c r="JM8" s="510" t="s">
        <v>318</v>
      </c>
      <c r="JN8" s="511">
        <v>16916</v>
      </c>
      <c r="JO8" s="503"/>
      <c r="JP8" s="500"/>
      <c r="JQ8" s="512"/>
      <c r="JR8" s="510" t="s">
        <v>318</v>
      </c>
      <c r="JS8" s="511">
        <v>4452</v>
      </c>
      <c r="JT8" s="503"/>
      <c r="JU8" s="500"/>
      <c r="JV8" s="512"/>
      <c r="JW8" s="510" t="s">
        <v>318</v>
      </c>
      <c r="JX8" s="511">
        <v>313</v>
      </c>
      <c r="JY8" s="503"/>
      <c r="JZ8" s="500"/>
      <c r="KA8" s="512"/>
      <c r="KB8" s="510" t="s">
        <v>318</v>
      </c>
      <c r="KC8" s="511">
        <v>328</v>
      </c>
      <c r="KD8" s="503"/>
      <c r="KE8" s="500"/>
      <c r="KF8" s="512"/>
      <c r="KG8" s="510" t="s">
        <v>318</v>
      </c>
      <c r="KH8" s="511">
        <v>62</v>
      </c>
      <c r="KI8" s="503"/>
      <c r="KJ8" s="500"/>
      <c r="KK8" s="512"/>
      <c r="KL8" s="510" t="s">
        <v>318</v>
      </c>
      <c r="KM8" s="511">
        <v>416</v>
      </c>
      <c r="KN8" s="503"/>
      <c r="KO8" s="500"/>
      <c r="KP8" s="512"/>
      <c r="KQ8" s="510" t="s">
        <v>318</v>
      </c>
      <c r="KR8" s="511">
        <v>5236</v>
      </c>
      <c r="KS8" s="503"/>
      <c r="KT8" s="500"/>
      <c r="KU8" s="512"/>
      <c r="KV8" s="510" t="s">
        <v>318</v>
      </c>
      <c r="KW8" s="511">
        <v>568</v>
      </c>
      <c r="KX8" s="503"/>
      <c r="KY8" s="500"/>
      <c r="KZ8" s="512"/>
      <c r="LA8" s="510" t="s">
        <v>318</v>
      </c>
      <c r="LB8" s="511">
        <v>31764</v>
      </c>
      <c r="LC8" s="503"/>
      <c r="LD8" s="500"/>
      <c r="LE8" s="512"/>
      <c r="LF8" s="510" t="s">
        <v>318</v>
      </c>
      <c r="LG8" s="511">
        <v>4038</v>
      </c>
      <c r="LH8" s="503"/>
      <c r="LI8" s="500"/>
      <c r="LJ8" s="512"/>
      <c r="LK8" s="510" t="s">
        <v>318</v>
      </c>
      <c r="LL8" s="511">
        <v>370</v>
      </c>
      <c r="LM8" s="503"/>
      <c r="LN8" s="500"/>
      <c r="LO8" s="512"/>
      <c r="LP8" s="510" t="s">
        <v>318</v>
      </c>
      <c r="LQ8" s="511">
        <v>5752</v>
      </c>
      <c r="LR8" s="503"/>
      <c r="LS8" s="500"/>
      <c r="LT8" s="512"/>
      <c r="LU8" s="510" t="s">
        <v>318</v>
      </c>
      <c r="LV8" s="511">
        <v>1458</v>
      </c>
      <c r="LW8" s="503"/>
      <c r="LX8" s="500"/>
      <c r="LY8" s="512"/>
      <c r="LZ8" s="510" t="s">
        <v>318</v>
      </c>
      <c r="MA8" s="511">
        <v>71</v>
      </c>
      <c r="MB8" s="503"/>
      <c r="MC8" s="500"/>
      <c r="MD8" s="512"/>
      <c r="ME8" s="510" t="s">
        <v>318</v>
      </c>
      <c r="MF8" s="511">
        <v>134</v>
      </c>
      <c r="MG8" s="503"/>
      <c r="MH8" s="500"/>
      <c r="MI8" s="512"/>
      <c r="MJ8" s="510" t="s">
        <v>318</v>
      </c>
      <c r="MK8" s="511">
        <v>2426</v>
      </c>
      <c r="ML8" s="503"/>
      <c r="MM8" s="500"/>
      <c r="MN8" s="512"/>
      <c r="MO8" s="510" t="s">
        <v>318</v>
      </c>
      <c r="MP8" s="511">
        <v>875</v>
      </c>
      <c r="MQ8" s="503"/>
      <c r="MR8" s="500"/>
      <c r="MS8" s="512"/>
      <c r="MT8" s="510" t="s">
        <v>318</v>
      </c>
      <c r="MU8" s="511">
        <v>1806</v>
      </c>
      <c r="MV8" s="503"/>
    </row>
    <row r="9" spans="1:360" x14ac:dyDescent="0.25">
      <c r="A9" s="500"/>
      <c r="B9" s="513"/>
      <c r="C9" s="510" t="s">
        <v>319</v>
      </c>
      <c r="D9" s="511">
        <v>28367</v>
      </c>
      <c r="E9" s="503"/>
      <c r="F9" s="500"/>
      <c r="G9" s="513"/>
      <c r="H9" s="510" t="s">
        <v>319</v>
      </c>
      <c r="I9" s="511">
        <v>0</v>
      </c>
      <c r="J9" s="503"/>
      <c r="K9" s="500"/>
      <c r="L9" s="513"/>
      <c r="M9" s="510" t="s">
        <v>319</v>
      </c>
      <c r="N9" s="511">
        <v>23233</v>
      </c>
      <c r="O9" s="503"/>
      <c r="P9" s="500"/>
      <c r="Q9" s="513"/>
      <c r="R9" s="510" t="s">
        <v>319</v>
      </c>
      <c r="S9" s="511">
        <v>1718</v>
      </c>
      <c r="T9" s="503"/>
      <c r="U9" s="500"/>
      <c r="V9" s="513"/>
      <c r="W9" s="510" t="s">
        <v>319</v>
      </c>
      <c r="X9" s="511">
        <v>0</v>
      </c>
      <c r="Y9" s="503"/>
      <c r="Z9" s="500"/>
      <c r="AA9" s="513"/>
      <c r="AB9" s="510" t="s">
        <v>319</v>
      </c>
      <c r="AC9" s="511">
        <v>4805</v>
      </c>
      <c r="AD9" s="503"/>
      <c r="AE9" s="500"/>
      <c r="AF9" s="513"/>
      <c r="AG9" s="510" t="s">
        <v>319</v>
      </c>
      <c r="AH9" s="511">
        <v>6389</v>
      </c>
      <c r="AI9" s="503"/>
      <c r="AJ9" s="500"/>
      <c r="AK9" s="513"/>
      <c r="AL9" s="510" t="s">
        <v>319</v>
      </c>
      <c r="AM9" s="511">
        <v>11</v>
      </c>
      <c r="AN9" s="503"/>
      <c r="AO9" s="500"/>
      <c r="AP9" s="513"/>
      <c r="AQ9" s="510" t="s">
        <v>319</v>
      </c>
      <c r="AR9" s="511">
        <v>4622</v>
      </c>
      <c r="AS9" s="503"/>
      <c r="AT9" s="500"/>
      <c r="AU9" s="513"/>
      <c r="AV9" s="510" t="s">
        <v>319</v>
      </c>
      <c r="AW9" s="511">
        <v>2620</v>
      </c>
      <c r="AX9" s="503"/>
      <c r="AY9" s="500"/>
      <c r="AZ9" s="513"/>
      <c r="BA9" s="510" t="s">
        <v>319</v>
      </c>
      <c r="BB9" s="511">
        <v>5317</v>
      </c>
      <c r="BC9" s="503"/>
      <c r="BD9" s="500"/>
      <c r="BE9" s="513"/>
      <c r="BF9" s="510" t="s">
        <v>319</v>
      </c>
      <c r="BG9" s="511">
        <v>2002</v>
      </c>
      <c r="BH9" s="503"/>
      <c r="BI9" s="500"/>
      <c r="BJ9" s="513"/>
      <c r="BK9" s="510" t="s">
        <v>319</v>
      </c>
      <c r="BL9" s="511">
        <v>15025</v>
      </c>
      <c r="BM9" s="503"/>
      <c r="BN9" s="500"/>
      <c r="BO9" s="513"/>
      <c r="BP9" s="510" t="s">
        <v>319</v>
      </c>
      <c r="BQ9" s="511">
        <v>1051</v>
      </c>
      <c r="BR9" s="503"/>
      <c r="BS9" s="500"/>
      <c r="BT9" s="513"/>
      <c r="BU9" s="510" t="s">
        <v>319</v>
      </c>
      <c r="BV9" s="511">
        <v>21295</v>
      </c>
      <c r="BW9" s="503"/>
      <c r="BX9" s="500"/>
      <c r="BY9" s="513"/>
      <c r="BZ9" s="510" t="s">
        <v>319</v>
      </c>
      <c r="CA9" s="511">
        <v>5408</v>
      </c>
      <c r="CB9" s="503"/>
      <c r="CC9" s="500"/>
      <c r="CD9" s="513"/>
      <c r="CE9" s="510" t="s">
        <v>319</v>
      </c>
      <c r="CF9" s="511">
        <v>11610</v>
      </c>
      <c r="CG9" s="503"/>
      <c r="CH9" s="500"/>
      <c r="CI9" s="513"/>
      <c r="CJ9" s="510" t="s">
        <v>319</v>
      </c>
      <c r="CK9" s="511">
        <v>7455</v>
      </c>
      <c r="CL9" s="503"/>
      <c r="CM9" s="500"/>
      <c r="CN9" s="513"/>
      <c r="CO9" s="510" t="s">
        <v>319</v>
      </c>
      <c r="CP9" s="511">
        <v>52034</v>
      </c>
      <c r="CQ9" s="503"/>
      <c r="CR9" s="500"/>
      <c r="CS9" s="513"/>
      <c r="CT9" s="510" t="s">
        <v>319</v>
      </c>
      <c r="CU9" s="511">
        <v>27186</v>
      </c>
      <c r="CV9" s="503"/>
      <c r="CW9" s="500"/>
      <c r="CX9" s="513"/>
      <c r="CY9" s="510" t="s">
        <v>319</v>
      </c>
      <c r="CZ9" s="511">
        <v>0</v>
      </c>
      <c r="DA9" s="503"/>
      <c r="DB9" s="500"/>
      <c r="DC9" s="513"/>
      <c r="DD9" s="510" t="s">
        <v>319</v>
      </c>
      <c r="DE9" s="511">
        <v>41739</v>
      </c>
      <c r="DF9" s="503"/>
      <c r="DG9" s="500"/>
      <c r="DH9" s="513"/>
      <c r="DI9" s="510" t="s">
        <v>319</v>
      </c>
      <c r="DJ9" s="511">
        <v>0</v>
      </c>
      <c r="DK9" s="503"/>
      <c r="DL9" s="500"/>
      <c r="DM9" s="513"/>
      <c r="DN9" s="510" t="s">
        <v>319</v>
      </c>
      <c r="DO9" s="511">
        <v>10298</v>
      </c>
      <c r="DP9" s="503"/>
      <c r="DQ9" s="500"/>
      <c r="DR9" s="513"/>
      <c r="DS9" s="510" t="s">
        <v>319</v>
      </c>
      <c r="DT9" s="511">
        <v>1222</v>
      </c>
      <c r="DU9" s="503"/>
      <c r="DV9" s="500"/>
      <c r="DW9" s="513"/>
      <c r="DX9" s="510" t="s">
        <v>319</v>
      </c>
      <c r="DY9" s="511">
        <v>3213</v>
      </c>
      <c r="DZ9" s="503"/>
      <c r="EA9" s="500"/>
      <c r="EB9" s="513"/>
      <c r="EC9" s="510" t="s">
        <v>319</v>
      </c>
      <c r="ED9" s="511">
        <v>3140</v>
      </c>
      <c r="EE9" s="503"/>
      <c r="EF9" s="500"/>
      <c r="EG9" s="513"/>
      <c r="EH9" s="510" t="s">
        <v>319</v>
      </c>
      <c r="EI9" s="511">
        <v>64081</v>
      </c>
      <c r="EJ9" s="503"/>
      <c r="EK9" s="500"/>
      <c r="EL9" s="513"/>
      <c r="EM9" s="510" t="s">
        <v>319</v>
      </c>
      <c r="EN9" s="511">
        <v>0</v>
      </c>
      <c r="EO9" s="503"/>
      <c r="EP9" s="500"/>
      <c r="EQ9" s="513"/>
      <c r="ER9" s="510" t="s">
        <v>319</v>
      </c>
      <c r="ES9" s="511">
        <v>27216</v>
      </c>
      <c r="ET9" s="503"/>
      <c r="EU9" s="500"/>
      <c r="EV9" s="513"/>
      <c r="EW9" s="510" t="s">
        <v>319</v>
      </c>
      <c r="EX9" s="511">
        <v>7807</v>
      </c>
      <c r="EY9" s="503"/>
      <c r="EZ9" s="500"/>
      <c r="FA9" s="513"/>
      <c r="FB9" s="510" t="s">
        <v>319</v>
      </c>
      <c r="FC9" s="511">
        <v>760897</v>
      </c>
      <c r="FD9" s="503"/>
      <c r="FE9" s="500"/>
      <c r="FF9" s="513"/>
      <c r="FG9" s="510" t="s">
        <v>319</v>
      </c>
      <c r="FH9" s="511">
        <v>71072</v>
      </c>
      <c r="FI9" s="503"/>
      <c r="FJ9" s="500"/>
      <c r="FK9" s="513"/>
      <c r="FL9" s="510" t="s">
        <v>319</v>
      </c>
      <c r="FM9" s="511">
        <v>6091</v>
      </c>
      <c r="FN9" s="503"/>
      <c r="FO9" s="500"/>
      <c r="FP9" s="513"/>
      <c r="FQ9" s="510" t="s">
        <v>319</v>
      </c>
      <c r="FR9" s="511">
        <v>0</v>
      </c>
      <c r="FS9" s="503"/>
      <c r="FT9" s="500"/>
      <c r="FU9" s="513"/>
      <c r="FV9" s="510" t="s">
        <v>319</v>
      </c>
      <c r="FW9" s="511">
        <v>0</v>
      </c>
      <c r="FX9" s="503"/>
      <c r="FY9" s="500"/>
      <c r="FZ9" s="513"/>
      <c r="GA9" s="510" t="s">
        <v>319</v>
      </c>
      <c r="GB9" s="511">
        <v>0</v>
      </c>
      <c r="GC9" s="503"/>
      <c r="GD9" s="500"/>
      <c r="GE9" s="513"/>
      <c r="GF9" s="510" t="s">
        <v>319</v>
      </c>
      <c r="GG9" s="511">
        <v>0</v>
      </c>
      <c r="GH9" s="503"/>
      <c r="GI9" s="500"/>
      <c r="GJ9" s="513"/>
      <c r="GK9" s="510" t="s">
        <v>319</v>
      </c>
      <c r="GL9" s="511">
        <v>24141</v>
      </c>
      <c r="GM9" s="503"/>
      <c r="GN9" s="500"/>
      <c r="GO9" s="513"/>
      <c r="GP9" s="510" t="s">
        <v>319</v>
      </c>
      <c r="GQ9" s="511">
        <v>62685</v>
      </c>
      <c r="GR9" s="503"/>
      <c r="GS9" s="500"/>
      <c r="GT9" s="513"/>
      <c r="GU9" s="510" t="s">
        <v>319</v>
      </c>
      <c r="GV9" s="511">
        <v>0</v>
      </c>
      <c r="GW9" s="503"/>
      <c r="GX9" s="500"/>
      <c r="GY9" s="513"/>
      <c r="GZ9" s="510" t="s">
        <v>319</v>
      </c>
      <c r="HA9" s="511">
        <v>104</v>
      </c>
      <c r="HB9" s="503"/>
      <c r="HC9" s="500"/>
      <c r="HD9" s="513"/>
      <c r="HE9" s="510" t="s">
        <v>319</v>
      </c>
      <c r="HF9" s="511">
        <v>0</v>
      </c>
      <c r="HG9" s="503"/>
      <c r="HH9" s="500"/>
      <c r="HI9" s="513"/>
      <c r="HJ9" s="510" t="s">
        <v>319</v>
      </c>
      <c r="HK9" s="511">
        <v>12739</v>
      </c>
      <c r="HL9" s="503"/>
      <c r="HM9" s="500"/>
      <c r="HN9" s="513"/>
      <c r="HO9" s="510" t="s">
        <v>319</v>
      </c>
      <c r="HP9" s="511">
        <v>0</v>
      </c>
      <c r="HQ9" s="503"/>
      <c r="HR9" s="500"/>
      <c r="HS9" s="513"/>
      <c r="HT9" s="510" t="s">
        <v>319</v>
      </c>
      <c r="HU9" s="511">
        <v>12144</v>
      </c>
      <c r="HV9" s="503"/>
      <c r="HW9" s="500"/>
      <c r="HX9" s="513"/>
      <c r="HY9" s="510" t="s">
        <v>319</v>
      </c>
      <c r="HZ9" s="511">
        <v>650</v>
      </c>
      <c r="IA9" s="503"/>
      <c r="IB9" s="500"/>
      <c r="IC9" s="513"/>
      <c r="ID9" s="510" t="s">
        <v>319</v>
      </c>
      <c r="IE9" s="511">
        <v>2200</v>
      </c>
      <c r="IF9" s="503"/>
      <c r="IG9" s="500"/>
      <c r="IH9" s="513"/>
      <c r="II9" s="510" t="s">
        <v>319</v>
      </c>
      <c r="IJ9" s="511">
        <v>7941</v>
      </c>
      <c r="IK9" s="503"/>
      <c r="IL9" s="500"/>
      <c r="IM9" s="513"/>
      <c r="IN9" s="510" t="s">
        <v>319</v>
      </c>
      <c r="IO9" s="511">
        <v>7832</v>
      </c>
      <c r="IP9" s="503"/>
      <c r="IQ9" s="500"/>
      <c r="IR9" s="513"/>
      <c r="IS9" s="510" t="s">
        <v>319</v>
      </c>
      <c r="IT9" s="511">
        <v>62942</v>
      </c>
      <c r="IU9" s="503"/>
      <c r="IV9" s="500"/>
      <c r="IW9" s="513"/>
      <c r="IX9" s="510" t="s">
        <v>319</v>
      </c>
      <c r="IY9" s="511">
        <v>43457</v>
      </c>
      <c r="IZ9" s="503"/>
      <c r="JA9" s="500"/>
      <c r="JB9" s="513"/>
      <c r="JC9" s="510" t="s">
        <v>319</v>
      </c>
      <c r="JD9" s="511">
        <v>34544</v>
      </c>
      <c r="JE9" s="503"/>
      <c r="JF9" s="500"/>
      <c r="JG9" s="513"/>
      <c r="JH9" s="510" t="s">
        <v>319</v>
      </c>
      <c r="JI9" s="511">
        <v>28968</v>
      </c>
      <c r="JJ9" s="503"/>
      <c r="JK9" s="500"/>
      <c r="JL9" s="513"/>
      <c r="JM9" s="510" t="s">
        <v>319</v>
      </c>
      <c r="JN9" s="511">
        <v>23409</v>
      </c>
      <c r="JO9" s="503"/>
      <c r="JP9" s="500"/>
      <c r="JQ9" s="513"/>
      <c r="JR9" s="510" t="s">
        <v>319</v>
      </c>
      <c r="JS9" s="511">
        <v>0</v>
      </c>
      <c r="JT9" s="503"/>
      <c r="JU9" s="500"/>
      <c r="JV9" s="513"/>
      <c r="JW9" s="510" t="s">
        <v>319</v>
      </c>
      <c r="JX9" s="511">
        <v>4274</v>
      </c>
      <c r="JY9" s="503"/>
      <c r="JZ9" s="500"/>
      <c r="KA9" s="513"/>
      <c r="KB9" s="510" t="s">
        <v>319</v>
      </c>
      <c r="KC9" s="511">
        <v>3900</v>
      </c>
      <c r="KD9" s="503"/>
      <c r="KE9" s="500"/>
      <c r="KF9" s="513"/>
      <c r="KG9" s="510" t="s">
        <v>319</v>
      </c>
      <c r="KH9" s="511">
        <v>8203</v>
      </c>
      <c r="KI9" s="503"/>
      <c r="KJ9" s="500"/>
      <c r="KK9" s="513"/>
      <c r="KL9" s="510" t="s">
        <v>319</v>
      </c>
      <c r="KM9" s="511">
        <v>15013</v>
      </c>
      <c r="KN9" s="503"/>
      <c r="KO9" s="500"/>
      <c r="KP9" s="513"/>
      <c r="KQ9" s="510" t="s">
        <v>319</v>
      </c>
      <c r="KR9" s="511">
        <v>12987</v>
      </c>
      <c r="KS9" s="503"/>
      <c r="KT9" s="500"/>
      <c r="KU9" s="513"/>
      <c r="KV9" s="510" t="s">
        <v>319</v>
      </c>
      <c r="KW9" s="511">
        <v>13815</v>
      </c>
      <c r="KX9" s="503"/>
      <c r="KY9" s="500"/>
      <c r="KZ9" s="513"/>
      <c r="LA9" s="510" t="s">
        <v>319</v>
      </c>
      <c r="LB9" s="511">
        <v>273838</v>
      </c>
      <c r="LC9" s="503"/>
      <c r="LD9" s="500"/>
      <c r="LE9" s="513"/>
      <c r="LF9" s="510" t="s">
        <v>319</v>
      </c>
      <c r="LG9" s="511">
        <v>109417</v>
      </c>
      <c r="LH9" s="503"/>
      <c r="LI9" s="500"/>
      <c r="LJ9" s="513"/>
      <c r="LK9" s="510" t="s">
        <v>319</v>
      </c>
      <c r="LL9" s="511">
        <v>1104</v>
      </c>
      <c r="LM9" s="503"/>
      <c r="LN9" s="500"/>
      <c r="LO9" s="513"/>
      <c r="LP9" s="510" t="s">
        <v>319</v>
      </c>
      <c r="LQ9" s="511">
        <v>27184</v>
      </c>
      <c r="LR9" s="503"/>
      <c r="LS9" s="500"/>
      <c r="LT9" s="513"/>
      <c r="LU9" s="510" t="s">
        <v>319</v>
      </c>
      <c r="LV9" s="511">
        <v>0</v>
      </c>
      <c r="LW9" s="503"/>
      <c r="LX9" s="500"/>
      <c r="LY9" s="513"/>
      <c r="LZ9" s="510" t="s">
        <v>319</v>
      </c>
      <c r="MA9" s="511">
        <v>2258</v>
      </c>
      <c r="MB9" s="503"/>
      <c r="MC9" s="500"/>
      <c r="MD9" s="513"/>
      <c r="ME9" s="510" t="s">
        <v>319</v>
      </c>
      <c r="MF9" s="511">
        <v>11457</v>
      </c>
      <c r="MG9" s="503"/>
      <c r="MH9" s="500"/>
      <c r="MI9" s="513"/>
      <c r="MJ9" s="510" t="s">
        <v>319</v>
      </c>
      <c r="MK9" s="511">
        <v>15785</v>
      </c>
      <c r="ML9" s="503"/>
      <c r="MM9" s="500"/>
      <c r="MN9" s="513"/>
      <c r="MO9" s="510" t="s">
        <v>319</v>
      </c>
      <c r="MP9" s="511">
        <v>44144</v>
      </c>
      <c r="MQ9" s="503"/>
      <c r="MR9" s="500"/>
      <c r="MS9" s="513"/>
      <c r="MT9" s="510" t="s">
        <v>319</v>
      </c>
      <c r="MU9" s="511">
        <v>0</v>
      </c>
      <c r="MV9" s="503"/>
    </row>
    <row r="10" spans="1:360" x14ac:dyDescent="0.25">
      <c r="A10" s="500"/>
      <c r="B10" s="514"/>
      <c r="C10" s="510" t="s">
        <v>320</v>
      </c>
      <c r="D10" s="511">
        <v>10869</v>
      </c>
      <c r="E10" s="503"/>
      <c r="F10" s="500"/>
      <c r="G10" s="514"/>
      <c r="H10" s="510" t="s">
        <v>320</v>
      </c>
      <c r="I10" s="511">
        <v>0</v>
      </c>
      <c r="J10" s="503"/>
      <c r="K10" s="500"/>
      <c r="L10" s="514"/>
      <c r="M10" s="510" t="s">
        <v>320</v>
      </c>
      <c r="N10" s="511">
        <v>5918</v>
      </c>
      <c r="O10" s="503"/>
      <c r="P10" s="500"/>
      <c r="Q10" s="514"/>
      <c r="R10" s="510" t="s">
        <v>320</v>
      </c>
      <c r="S10" s="511">
        <v>5443</v>
      </c>
      <c r="T10" s="503"/>
      <c r="U10" s="500"/>
      <c r="V10" s="514"/>
      <c r="W10" s="510" t="s">
        <v>320</v>
      </c>
      <c r="X10" s="511">
        <v>103</v>
      </c>
      <c r="Y10" s="503"/>
      <c r="Z10" s="500"/>
      <c r="AA10" s="514"/>
      <c r="AB10" s="510" t="s">
        <v>320</v>
      </c>
      <c r="AC10" s="511">
        <v>4573</v>
      </c>
      <c r="AD10" s="503"/>
      <c r="AE10" s="500"/>
      <c r="AF10" s="514"/>
      <c r="AG10" s="510" t="s">
        <v>320</v>
      </c>
      <c r="AH10" s="511">
        <v>18881</v>
      </c>
      <c r="AI10" s="503"/>
      <c r="AJ10" s="500"/>
      <c r="AK10" s="514"/>
      <c r="AL10" s="510" t="s">
        <v>320</v>
      </c>
      <c r="AM10" s="511">
        <v>4122</v>
      </c>
      <c r="AN10" s="503"/>
      <c r="AO10" s="500"/>
      <c r="AP10" s="514"/>
      <c r="AQ10" s="510" t="s">
        <v>320</v>
      </c>
      <c r="AR10" s="511">
        <v>1</v>
      </c>
      <c r="AS10" s="503"/>
      <c r="AT10" s="500"/>
      <c r="AU10" s="514"/>
      <c r="AV10" s="510" t="s">
        <v>320</v>
      </c>
      <c r="AW10" s="511">
        <v>211</v>
      </c>
      <c r="AX10" s="503"/>
      <c r="AY10" s="500"/>
      <c r="AZ10" s="514"/>
      <c r="BA10" s="510" t="s">
        <v>320</v>
      </c>
      <c r="BB10" s="511">
        <v>905</v>
      </c>
      <c r="BC10" s="503"/>
      <c r="BD10" s="500"/>
      <c r="BE10" s="514"/>
      <c r="BF10" s="510" t="s">
        <v>320</v>
      </c>
      <c r="BG10" s="511">
        <v>0</v>
      </c>
      <c r="BH10" s="503"/>
      <c r="BI10" s="500"/>
      <c r="BJ10" s="514"/>
      <c r="BK10" s="510" t="s">
        <v>320</v>
      </c>
      <c r="BL10" s="511">
        <v>78</v>
      </c>
      <c r="BM10" s="503"/>
      <c r="BN10" s="500"/>
      <c r="BO10" s="514"/>
      <c r="BP10" s="510" t="s">
        <v>320</v>
      </c>
      <c r="BQ10" s="511">
        <v>12952</v>
      </c>
      <c r="BR10" s="503"/>
      <c r="BS10" s="500"/>
      <c r="BT10" s="514"/>
      <c r="BU10" s="510" t="s">
        <v>320</v>
      </c>
      <c r="BV10" s="511">
        <v>10243</v>
      </c>
      <c r="BW10" s="503"/>
      <c r="BX10" s="500"/>
      <c r="BY10" s="514"/>
      <c r="BZ10" s="510" t="s">
        <v>320</v>
      </c>
      <c r="CA10" s="511">
        <v>15124</v>
      </c>
      <c r="CB10" s="503"/>
      <c r="CC10" s="500"/>
      <c r="CD10" s="514"/>
      <c r="CE10" s="510" t="s">
        <v>320</v>
      </c>
      <c r="CF10" s="511">
        <v>1052</v>
      </c>
      <c r="CG10" s="503"/>
      <c r="CH10" s="500"/>
      <c r="CI10" s="514"/>
      <c r="CJ10" s="510" t="s">
        <v>320</v>
      </c>
      <c r="CK10" s="511">
        <v>12</v>
      </c>
      <c r="CL10" s="503"/>
      <c r="CM10" s="500"/>
      <c r="CN10" s="514"/>
      <c r="CO10" s="510" t="s">
        <v>320</v>
      </c>
      <c r="CP10" s="511">
        <v>4010</v>
      </c>
      <c r="CQ10" s="503"/>
      <c r="CR10" s="500"/>
      <c r="CS10" s="514"/>
      <c r="CT10" s="510" t="s">
        <v>320</v>
      </c>
      <c r="CU10" s="511">
        <v>2156</v>
      </c>
      <c r="CV10" s="503"/>
      <c r="CW10" s="500"/>
      <c r="CX10" s="514"/>
      <c r="CY10" s="510" t="s">
        <v>320</v>
      </c>
      <c r="CZ10" s="511">
        <v>2</v>
      </c>
      <c r="DA10" s="503"/>
      <c r="DB10" s="500"/>
      <c r="DC10" s="514"/>
      <c r="DD10" s="510" t="s">
        <v>320</v>
      </c>
      <c r="DE10" s="511">
        <v>1101</v>
      </c>
      <c r="DF10" s="503"/>
      <c r="DG10" s="500"/>
      <c r="DH10" s="514"/>
      <c r="DI10" s="510" t="s">
        <v>320</v>
      </c>
      <c r="DJ10" s="511">
        <v>113</v>
      </c>
      <c r="DK10" s="503"/>
      <c r="DL10" s="500"/>
      <c r="DM10" s="514"/>
      <c r="DN10" s="510" t="s">
        <v>320</v>
      </c>
      <c r="DO10" s="511">
        <v>8533</v>
      </c>
      <c r="DP10" s="503"/>
      <c r="DQ10" s="500"/>
      <c r="DR10" s="514"/>
      <c r="DS10" s="510" t="s">
        <v>320</v>
      </c>
      <c r="DT10" s="511">
        <v>3026</v>
      </c>
      <c r="DU10" s="503"/>
      <c r="DV10" s="500"/>
      <c r="DW10" s="514"/>
      <c r="DX10" s="510" t="s">
        <v>320</v>
      </c>
      <c r="DY10" s="511">
        <v>1324</v>
      </c>
      <c r="DZ10" s="503"/>
      <c r="EA10" s="500"/>
      <c r="EB10" s="514"/>
      <c r="EC10" s="510" t="s">
        <v>320</v>
      </c>
      <c r="ED10" s="511">
        <v>38</v>
      </c>
      <c r="EE10" s="503"/>
      <c r="EF10" s="500"/>
      <c r="EG10" s="514"/>
      <c r="EH10" s="510" t="s">
        <v>320</v>
      </c>
      <c r="EI10" s="511">
        <v>25070</v>
      </c>
      <c r="EJ10" s="503"/>
      <c r="EK10" s="500"/>
      <c r="EL10" s="514"/>
      <c r="EM10" s="510" t="s">
        <v>320</v>
      </c>
      <c r="EN10" s="511">
        <v>0</v>
      </c>
      <c r="EO10" s="503"/>
      <c r="EP10" s="500"/>
      <c r="EQ10" s="514"/>
      <c r="ER10" s="510" t="s">
        <v>320</v>
      </c>
      <c r="ES10" s="511">
        <v>0</v>
      </c>
      <c r="ET10" s="503"/>
      <c r="EU10" s="500"/>
      <c r="EV10" s="514"/>
      <c r="EW10" s="510" t="s">
        <v>320</v>
      </c>
      <c r="EX10" s="511">
        <v>3336</v>
      </c>
      <c r="EY10" s="503"/>
      <c r="EZ10" s="500"/>
      <c r="FA10" s="514"/>
      <c r="FB10" s="510" t="s">
        <v>320</v>
      </c>
      <c r="FC10" s="511">
        <v>811549</v>
      </c>
      <c r="FD10" s="503"/>
      <c r="FE10" s="500"/>
      <c r="FF10" s="514"/>
      <c r="FG10" s="510" t="s">
        <v>320</v>
      </c>
      <c r="FH10" s="511">
        <v>15652</v>
      </c>
      <c r="FI10" s="503"/>
      <c r="FJ10" s="500"/>
      <c r="FK10" s="514"/>
      <c r="FL10" s="510" t="s">
        <v>320</v>
      </c>
      <c r="FM10" s="511">
        <v>6449</v>
      </c>
      <c r="FN10" s="503"/>
      <c r="FO10" s="500"/>
      <c r="FP10" s="514"/>
      <c r="FQ10" s="510" t="s">
        <v>320</v>
      </c>
      <c r="FR10" s="511">
        <v>125</v>
      </c>
      <c r="FS10" s="503"/>
      <c r="FT10" s="500"/>
      <c r="FU10" s="514"/>
      <c r="FV10" s="510" t="s">
        <v>320</v>
      </c>
      <c r="FW10" s="511">
        <v>2148</v>
      </c>
      <c r="FX10" s="503"/>
      <c r="FY10" s="500"/>
      <c r="FZ10" s="514"/>
      <c r="GA10" s="510" t="s">
        <v>320</v>
      </c>
      <c r="GB10" s="511">
        <v>6967</v>
      </c>
      <c r="GC10" s="503"/>
      <c r="GD10" s="500"/>
      <c r="GE10" s="514"/>
      <c r="GF10" s="510" t="s">
        <v>320</v>
      </c>
      <c r="GG10" s="511">
        <v>11</v>
      </c>
      <c r="GH10" s="503"/>
      <c r="GI10" s="500"/>
      <c r="GJ10" s="514"/>
      <c r="GK10" s="510" t="s">
        <v>320</v>
      </c>
      <c r="GL10" s="511">
        <v>601</v>
      </c>
      <c r="GM10" s="503"/>
      <c r="GN10" s="500"/>
      <c r="GO10" s="514"/>
      <c r="GP10" s="510" t="s">
        <v>320</v>
      </c>
      <c r="GQ10" s="511">
        <v>6303</v>
      </c>
      <c r="GR10" s="503"/>
      <c r="GS10" s="500"/>
      <c r="GT10" s="514"/>
      <c r="GU10" s="510" t="s">
        <v>320</v>
      </c>
      <c r="GV10" s="511">
        <v>1</v>
      </c>
      <c r="GW10" s="503"/>
      <c r="GX10" s="500"/>
      <c r="GY10" s="514"/>
      <c r="GZ10" s="510" t="s">
        <v>320</v>
      </c>
      <c r="HA10" s="511">
        <v>205</v>
      </c>
      <c r="HB10" s="503"/>
      <c r="HC10" s="500"/>
      <c r="HD10" s="514"/>
      <c r="HE10" s="510" t="s">
        <v>320</v>
      </c>
      <c r="HF10" s="511">
        <v>3037</v>
      </c>
      <c r="HG10" s="503"/>
      <c r="HH10" s="500"/>
      <c r="HI10" s="514"/>
      <c r="HJ10" s="510" t="s">
        <v>320</v>
      </c>
      <c r="HK10" s="511">
        <v>2158</v>
      </c>
      <c r="HL10" s="503"/>
      <c r="HM10" s="500"/>
      <c r="HN10" s="514"/>
      <c r="HO10" s="510" t="s">
        <v>320</v>
      </c>
      <c r="HP10" s="511">
        <v>3094</v>
      </c>
      <c r="HQ10" s="503"/>
      <c r="HR10" s="500"/>
      <c r="HS10" s="514"/>
      <c r="HT10" s="510" t="s">
        <v>320</v>
      </c>
      <c r="HU10" s="511">
        <v>971</v>
      </c>
      <c r="HV10" s="503"/>
      <c r="HW10" s="500"/>
      <c r="HX10" s="514"/>
      <c r="HY10" s="510" t="s">
        <v>320</v>
      </c>
      <c r="HZ10" s="511">
        <v>2463</v>
      </c>
      <c r="IA10" s="503"/>
      <c r="IB10" s="500"/>
      <c r="IC10" s="514"/>
      <c r="ID10" s="510" t="s">
        <v>320</v>
      </c>
      <c r="IE10" s="511">
        <v>200</v>
      </c>
      <c r="IF10" s="503"/>
      <c r="IG10" s="500"/>
      <c r="IH10" s="514"/>
      <c r="II10" s="510" t="s">
        <v>320</v>
      </c>
      <c r="IJ10" s="511">
        <v>1843</v>
      </c>
      <c r="IK10" s="503"/>
      <c r="IL10" s="500"/>
      <c r="IM10" s="514"/>
      <c r="IN10" s="510" t="s">
        <v>320</v>
      </c>
      <c r="IO10" s="511">
        <v>57</v>
      </c>
      <c r="IP10" s="503"/>
      <c r="IQ10" s="500"/>
      <c r="IR10" s="514"/>
      <c r="IS10" s="510" t="s">
        <v>320</v>
      </c>
      <c r="IT10" s="511">
        <v>80</v>
      </c>
      <c r="IU10" s="503"/>
      <c r="IV10" s="500"/>
      <c r="IW10" s="514"/>
      <c r="IX10" s="510" t="s">
        <v>320</v>
      </c>
      <c r="IY10" s="511">
        <v>14016</v>
      </c>
      <c r="IZ10" s="503"/>
      <c r="JA10" s="500"/>
      <c r="JB10" s="514"/>
      <c r="JC10" s="510" t="s">
        <v>320</v>
      </c>
      <c r="JD10" s="511">
        <v>0</v>
      </c>
      <c r="JE10" s="503"/>
      <c r="JF10" s="500"/>
      <c r="JG10" s="514"/>
      <c r="JH10" s="510" t="s">
        <v>320</v>
      </c>
      <c r="JI10" s="511">
        <v>94</v>
      </c>
      <c r="JJ10" s="503"/>
      <c r="JK10" s="500"/>
      <c r="JL10" s="514"/>
      <c r="JM10" s="510" t="s">
        <v>320</v>
      </c>
      <c r="JN10" s="511">
        <v>39740</v>
      </c>
      <c r="JO10" s="503"/>
      <c r="JP10" s="500"/>
      <c r="JQ10" s="514"/>
      <c r="JR10" s="510" t="s">
        <v>320</v>
      </c>
      <c r="JS10" s="511">
        <v>4370</v>
      </c>
      <c r="JT10" s="503"/>
      <c r="JU10" s="500"/>
      <c r="JV10" s="514"/>
      <c r="JW10" s="510" t="s">
        <v>320</v>
      </c>
      <c r="JX10" s="511">
        <v>7</v>
      </c>
      <c r="JY10" s="503"/>
      <c r="JZ10" s="500"/>
      <c r="KA10" s="514"/>
      <c r="KB10" s="510" t="s">
        <v>320</v>
      </c>
      <c r="KC10" s="511">
        <v>89</v>
      </c>
      <c r="KD10" s="503"/>
      <c r="KE10" s="500"/>
      <c r="KF10" s="514"/>
      <c r="KG10" s="510" t="s">
        <v>320</v>
      </c>
      <c r="KH10" s="511">
        <v>1490</v>
      </c>
      <c r="KI10" s="503"/>
      <c r="KJ10" s="500"/>
      <c r="KK10" s="514"/>
      <c r="KL10" s="510" t="s">
        <v>320</v>
      </c>
      <c r="KM10" s="511">
        <v>499</v>
      </c>
      <c r="KN10" s="503"/>
      <c r="KO10" s="500"/>
      <c r="KP10" s="514"/>
      <c r="KQ10" s="510" t="s">
        <v>320</v>
      </c>
      <c r="KR10" s="511">
        <v>18840</v>
      </c>
      <c r="KS10" s="503"/>
      <c r="KT10" s="500"/>
      <c r="KU10" s="514"/>
      <c r="KV10" s="510" t="s">
        <v>320</v>
      </c>
      <c r="KW10" s="511">
        <v>1400</v>
      </c>
      <c r="KX10" s="503"/>
      <c r="KY10" s="500"/>
      <c r="KZ10" s="514"/>
      <c r="LA10" s="510" t="s">
        <v>320</v>
      </c>
      <c r="LB10" s="511">
        <v>81608</v>
      </c>
      <c r="LC10" s="503"/>
      <c r="LD10" s="500"/>
      <c r="LE10" s="514"/>
      <c r="LF10" s="510" t="s">
        <v>320</v>
      </c>
      <c r="LG10" s="511">
        <v>20790</v>
      </c>
      <c r="LH10" s="503"/>
      <c r="LI10" s="500"/>
      <c r="LJ10" s="514"/>
      <c r="LK10" s="510" t="s">
        <v>320</v>
      </c>
      <c r="LL10" s="511">
        <v>13719</v>
      </c>
      <c r="LM10" s="503"/>
      <c r="LN10" s="500"/>
      <c r="LO10" s="514"/>
      <c r="LP10" s="510" t="s">
        <v>320</v>
      </c>
      <c r="LQ10" s="511">
        <v>7670</v>
      </c>
      <c r="LR10" s="503"/>
      <c r="LS10" s="500"/>
      <c r="LT10" s="514"/>
      <c r="LU10" s="510" t="s">
        <v>320</v>
      </c>
      <c r="LV10" s="511">
        <v>573</v>
      </c>
      <c r="LW10" s="503"/>
      <c r="LX10" s="500"/>
      <c r="LY10" s="514"/>
      <c r="LZ10" s="510" t="s">
        <v>320</v>
      </c>
      <c r="MA10" s="511">
        <v>4</v>
      </c>
      <c r="MB10" s="503"/>
      <c r="MC10" s="500"/>
      <c r="MD10" s="514"/>
      <c r="ME10" s="510" t="s">
        <v>320</v>
      </c>
      <c r="MF10" s="511">
        <v>0</v>
      </c>
      <c r="MG10" s="503"/>
      <c r="MH10" s="500"/>
      <c r="MI10" s="514"/>
      <c r="MJ10" s="510" t="s">
        <v>320</v>
      </c>
      <c r="MK10" s="511">
        <v>1206</v>
      </c>
      <c r="ML10" s="503"/>
      <c r="MM10" s="500"/>
      <c r="MN10" s="514"/>
      <c r="MO10" s="510" t="s">
        <v>320</v>
      </c>
      <c r="MP10" s="511">
        <v>9575</v>
      </c>
      <c r="MQ10" s="503"/>
      <c r="MR10" s="500"/>
      <c r="MS10" s="514"/>
      <c r="MT10" s="510" t="s">
        <v>320</v>
      </c>
      <c r="MU10" s="511">
        <v>0</v>
      </c>
      <c r="MV10" s="503"/>
    </row>
    <row r="11" spans="1:360" x14ac:dyDescent="0.25">
      <c r="A11" s="500"/>
      <c r="B11" s="515"/>
      <c r="C11" s="510" t="s">
        <v>321</v>
      </c>
      <c r="D11" s="511">
        <v>311</v>
      </c>
      <c r="E11" s="503"/>
      <c r="F11" s="500"/>
      <c r="G11" s="515"/>
      <c r="H11" s="510" t="s">
        <v>321</v>
      </c>
      <c r="I11" s="511">
        <v>1</v>
      </c>
      <c r="J11" s="503"/>
      <c r="K11" s="500"/>
      <c r="L11" s="515"/>
      <c r="M11" s="510" t="s">
        <v>321</v>
      </c>
      <c r="N11" s="511">
        <v>1268</v>
      </c>
      <c r="O11" s="503"/>
      <c r="P11" s="500"/>
      <c r="Q11" s="515"/>
      <c r="R11" s="510" t="s">
        <v>321</v>
      </c>
      <c r="S11" s="511">
        <v>0</v>
      </c>
      <c r="T11" s="503"/>
      <c r="U11" s="500"/>
      <c r="V11" s="515"/>
      <c r="W11" s="510" t="s">
        <v>321</v>
      </c>
      <c r="X11" s="511">
        <v>41</v>
      </c>
      <c r="Y11" s="503"/>
      <c r="Z11" s="500"/>
      <c r="AA11" s="515"/>
      <c r="AB11" s="510" t="s">
        <v>321</v>
      </c>
      <c r="AC11" s="511">
        <v>1</v>
      </c>
      <c r="AD11" s="503"/>
      <c r="AE11" s="500"/>
      <c r="AF11" s="515"/>
      <c r="AG11" s="510" t="s">
        <v>321</v>
      </c>
      <c r="AH11" s="511">
        <v>279</v>
      </c>
      <c r="AI11" s="503"/>
      <c r="AJ11" s="500"/>
      <c r="AK11" s="515"/>
      <c r="AL11" s="510" t="s">
        <v>321</v>
      </c>
      <c r="AM11" s="511">
        <v>7983</v>
      </c>
      <c r="AN11" s="503"/>
      <c r="AO11" s="500"/>
      <c r="AP11" s="515"/>
      <c r="AQ11" s="510" t="s">
        <v>321</v>
      </c>
      <c r="AR11" s="511">
        <v>91</v>
      </c>
      <c r="AS11" s="503"/>
      <c r="AT11" s="500"/>
      <c r="AU11" s="515"/>
      <c r="AV11" s="510" t="s">
        <v>321</v>
      </c>
      <c r="AW11" s="511">
        <v>0</v>
      </c>
      <c r="AX11" s="503"/>
      <c r="AY11" s="500"/>
      <c r="AZ11" s="515"/>
      <c r="BA11" s="510" t="s">
        <v>321</v>
      </c>
      <c r="BB11" s="511">
        <v>1546</v>
      </c>
      <c r="BC11" s="503"/>
      <c r="BD11" s="500"/>
      <c r="BE11" s="515"/>
      <c r="BF11" s="510" t="s">
        <v>321</v>
      </c>
      <c r="BG11" s="511">
        <v>0</v>
      </c>
      <c r="BH11" s="503"/>
      <c r="BI11" s="500"/>
      <c r="BJ11" s="515"/>
      <c r="BK11" s="510" t="s">
        <v>321</v>
      </c>
      <c r="BL11" s="511">
        <v>1677</v>
      </c>
      <c r="BM11" s="503"/>
      <c r="BN11" s="500"/>
      <c r="BO11" s="515"/>
      <c r="BP11" s="510" t="s">
        <v>321</v>
      </c>
      <c r="BQ11" s="511">
        <v>2733</v>
      </c>
      <c r="BR11" s="503"/>
      <c r="BS11" s="500"/>
      <c r="BT11" s="515"/>
      <c r="BU11" s="510" t="s">
        <v>321</v>
      </c>
      <c r="BV11" s="511">
        <v>864</v>
      </c>
      <c r="BW11" s="503"/>
      <c r="BX11" s="500"/>
      <c r="BY11" s="515"/>
      <c r="BZ11" s="510" t="s">
        <v>321</v>
      </c>
      <c r="CA11" s="511">
        <v>13427</v>
      </c>
      <c r="CB11" s="503"/>
      <c r="CC11" s="500"/>
      <c r="CD11" s="515"/>
      <c r="CE11" s="510" t="s">
        <v>321</v>
      </c>
      <c r="CF11" s="511">
        <v>2247</v>
      </c>
      <c r="CG11" s="503"/>
      <c r="CH11" s="500"/>
      <c r="CI11" s="515"/>
      <c r="CJ11" s="510" t="s">
        <v>321</v>
      </c>
      <c r="CK11" s="511">
        <v>1</v>
      </c>
      <c r="CL11" s="503"/>
      <c r="CM11" s="500"/>
      <c r="CN11" s="515"/>
      <c r="CO11" s="510" t="s">
        <v>321</v>
      </c>
      <c r="CP11" s="511">
        <v>591</v>
      </c>
      <c r="CQ11" s="503"/>
      <c r="CR11" s="500"/>
      <c r="CS11" s="515"/>
      <c r="CT11" s="510" t="s">
        <v>321</v>
      </c>
      <c r="CU11" s="511">
        <v>0</v>
      </c>
      <c r="CV11" s="503"/>
      <c r="CW11" s="500"/>
      <c r="CX11" s="515"/>
      <c r="CY11" s="510" t="s">
        <v>321</v>
      </c>
      <c r="CZ11" s="511">
        <v>0</v>
      </c>
      <c r="DA11" s="503"/>
      <c r="DB11" s="500"/>
      <c r="DC11" s="515"/>
      <c r="DD11" s="510" t="s">
        <v>321</v>
      </c>
      <c r="DE11" s="511">
        <v>4362</v>
      </c>
      <c r="DF11" s="503"/>
      <c r="DG11" s="500"/>
      <c r="DH11" s="515"/>
      <c r="DI11" s="510" t="s">
        <v>321</v>
      </c>
      <c r="DJ11" s="511">
        <v>2174</v>
      </c>
      <c r="DK11" s="503"/>
      <c r="DL11" s="500"/>
      <c r="DM11" s="515"/>
      <c r="DN11" s="510" t="s">
        <v>321</v>
      </c>
      <c r="DO11" s="511">
        <v>6662</v>
      </c>
      <c r="DP11" s="503"/>
      <c r="DQ11" s="500"/>
      <c r="DR11" s="515"/>
      <c r="DS11" s="510" t="s">
        <v>321</v>
      </c>
      <c r="DT11" s="511">
        <v>2245</v>
      </c>
      <c r="DU11" s="503"/>
      <c r="DV11" s="500"/>
      <c r="DW11" s="515"/>
      <c r="DX11" s="510" t="s">
        <v>321</v>
      </c>
      <c r="DY11" s="511">
        <v>10</v>
      </c>
      <c r="DZ11" s="503"/>
      <c r="EA11" s="500"/>
      <c r="EB11" s="515"/>
      <c r="EC11" s="510" t="s">
        <v>321</v>
      </c>
      <c r="ED11" s="511">
        <v>13</v>
      </c>
      <c r="EE11" s="503"/>
      <c r="EF11" s="500"/>
      <c r="EG11" s="515"/>
      <c r="EH11" s="510" t="s">
        <v>321</v>
      </c>
      <c r="EI11" s="511">
        <v>37138</v>
      </c>
      <c r="EJ11" s="503"/>
      <c r="EK11" s="500"/>
      <c r="EL11" s="515"/>
      <c r="EM11" s="510" t="s">
        <v>321</v>
      </c>
      <c r="EN11" s="511">
        <v>0</v>
      </c>
      <c r="EO11" s="503"/>
      <c r="EP11" s="500"/>
      <c r="EQ11" s="515"/>
      <c r="ER11" s="510" t="s">
        <v>321</v>
      </c>
      <c r="ES11" s="511">
        <v>0</v>
      </c>
      <c r="ET11" s="503"/>
      <c r="EU11" s="500"/>
      <c r="EV11" s="515"/>
      <c r="EW11" s="510" t="s">
        <v>321</v>
      </c>
      <c r="EX11" s="511">
        <v>31</v>
      </c>
      <c r="EY11" s="503"/>
      <c r="EZ11" s="500"/>
      <c r="FA11" s="515"/>
      <c r="FB11" s="510" t="s">
        <v>321</v>
      </c>
      <c r="FC11" s="511">
        <v>0</v>
      </c>
      <c r="FD11" s="503"/>
      <c r="FE11" s="500"/>
      <c r="FF11" s="515"/>
      <c r="FG11" s="510" t="s">
        <v>321</v>
      </c>
      <c r="FH11" s="511">
        <v>29279</v>
      </c>
      <c r="FI11" s="503"/>
      <c r="FJ11" s="500"/>
      <c r="FK11" s="515"/>
      <c r="FL11" s="510" t="s">
        <v>321</v>
      </c>
      <c r="FM11" s="511">
        <v>1</v>
      </c>
      <c r="FN11" s="503"/>
      <c r="FO11" s="500"/>
      <c r="FP11" s="515"/>
      <c r="FQ11" s="510" t="s">
        <v>321</v>
      </c>
      <c r="FR11" s="511">
        <v>0</v>
      </c>
      <c r="FS11" s="503"/>
      <c r="FT11" s="500"/>
      <c r="FU11" s="515"/>
      <c r="FV11" s="510" t="s">
        <v>321</v>
      </c>
      <c r="FW11" s="511">
        <v>0</v>
      </c>
      <c r="FX11" s="503"/>
      <c r="FY11" s="500"/>
      <c r="FZ11" s="515"/>
      <c r="GA11" s="510" t="s">
        <v>321</v>
      </c>
      <c r="GB11" s="511">
        <v>10736</v>
      </c>
      <c r="GC11" s="503"/>
      <c r="GD11" s="500"/>
      <c r="GE11" s="515"/>
      <c r="GF11" s="510" t="s">
        <v>321</v>
      </c>
      <c r="GG11" s="511">
        <v>0</v>
      </c>
      <c r="GH11" s="503"/>
      <c r="GI11" s="500"/>
      <c r="GJ11" s="515"/>
      <c r="GK11" s="510" t="s">
        <v>321</v>
      </c>
      <c r="GL11" s="511">
        <v>289</v>
      </c>
      <c r="GM11" s="503"/>
      <c r="GN11" s="500"/>
      <c r="GO11" s="515"/>
      <c r="GP11" s="510" t="s">
        <v>321</v>
      </c>
      <c r="GQ11" s="511">
        <v>1262</v>
      </c>
      <c r="GR11" s="503"/>
      <c r="GS11" s="500"/>
      <c r="GT11" s="515"/>
      <c r="GU11" s="510" t="s">
        <v>321</v>
      </c>
      <c r="GV11" s="511">
        <v>0</v>
      </c>
      <c r="GW11" s="503"/>
      <c r="GX11" s="500"/>
      <c r="GY11" s="515"/>
      <c r="GZ11" s="510" t="s">
        <v>321</v>
      </c>
      <c r="HA11" s="511">
        <v>58</v>
      </c>
      <c r="HB11" s="503"/>
      <c r="HC11" s="500"/>
      <c r="HD11" s="515"/>
      <c r="HE11" s="510" t="s">
        <v>321</v>
      </c>
      <c r="HF11" s="511">
        <v>0</v>
      </c>
      <c r="HG11" s="503"/>
      <c r="HH11" s="500"/>
      <c r="HI11" s="515"/>
      <c r="HJ11" s="510" t="s">
        <v>321</v>
      </c>
      <c r="HK11" s="511">
        <v>6135</v>
      </c>
      <c r="HL11" s="503"/>
      <c r="HM11" s="500"/>
      <c r="HN11" s="515"/>
      <c r="HO11" s="510" t="s">
        <v>321</v>
      </c>
      <c r="HP11" s="511">
        <v>44</v>
      </c>
      <c r="HQ11" s="503"/>
      <c r="HR11" s="500"/>
      <c r="HS11" s="515"/>
      <c r="HT11" s="510" t="s">
        <v>321</v>
      </c>
      <c r="HU11" s="511">
        <v>6032</v>
      </c>
      <c r="HV11" s="503"/>
      <c r="HW11" s="500"/>
      <c r="HX11" s="515"/>
      <c r="HY11" s="510" t="s">
        <v>321</v>
      </c>
      <c r="HZ11" s="511">
        <v>10</v>
      </c>
      <c r="IA11" s="503"/>
      <c r="IB11" s="500"/>
      <c r="IC11" s="515"/>
      <c r="ID11" s="510" t="s">
        <v>321</v>
      </c>
      <c r="IE11" s="511">
        <v>0</v>
      </c>
      <c r="IF11" s="503"/>
      <c r="IG11" s="500"/>
      <c r="IH11" s="515"/>
      <c r="II11" s="510" t="s">
        <v>321</v>
      </c>
      <c r="IJ11" s="511">
        <v>177</v>
      </c>
      <c r="IK11" s="503"/>
      <c r="IL11" s="500"/>
      <c r="IM11" s="515"/>
      <c r="IN11" s="510" t="s">
        <v>321</v>
      </c>
      <c r="IO11" s="511">
        <v>43</v>
      </c>
      <c r="IP11" s="503"/>
      <c r="IQ11" s="500"/>
      <c r="IR11" s="515"/>
      <c r="IS11" s="510" t="s">
        <v>321</v>
      </c>
      <c r="IT11" s="511">
        <v>0</v>
      </c>
      <c r="IU11" s="503"/>
      <c r="IV11" s="500"/>
      <c r="IW11" s="515"/>
      <c r="IX11" s="510" t="s">
        <v>321</v>
      </c>
      <c r="IY11" s="511">
        <v>0</v>
      </c>
      <c r="IZ11" s="503"/>
      <c r="JA11" s="500"/>
      <c r="JB11" s="515"/>
      <c r="JC11" s="510" t="s">
        <v>321</v>
      </c>
      <c r="JD11" s="511">
        <v>0</v>
      </c>
      <c r="JE11" s="503"/>
      <c r="JF11" s="500"/>
      <c r="JG11" s="515"/>
      <c r="JH11" s="510" t="s">
        <v>321</v>
      </c>
      <c r="JI11" s="511">
        <v>0</v>
      </c>
      <c r="JJ11" s="503"/>
      <c r="JK11" s="500"/>
      <c r="JL11" s="515"/>
      <c r="JM11" s="510" t="s">
        <v>321</v>
      </c>
      <c r="JN11" s="511">
        <v>54143</v>
      </c>
      <c r="JO11" s="503"/>
      <c r="JP11" s="500"/>
      <c r="JQ11" s="515"/>
      <c r="JR11" s="510" t="s">
        <v>321</v>
      </c>
      <c r="JS11" s="511">
        <v>256</v>
      </c>
      <c r="JT11" s="503"/>
      <c r="JU11" s="500"/>
      <c r="JV11" s="515"/>
      <c r="JW11" s="510" t="s">
        <v>321</v>
      </c>
      <c r="JX11" s="511">
        <v>24</v>
      </c>
      <c r="JY11" s="503"/>
      <c r="JZ11" s="500"/>
      <c r="KA11" s="515"/>
      <c r="KB11" s="510" t="s">
        <v>321</v>
      </c>
      <c r="KC11" s="511">
        <v>0</v>
      </c>
      <c r="KD11" s="503"/>
      <c r="KE11" s="500"/>
      <c r="KF11" s="515"/>
      <c r="KG11" s="510" t="s">
        <v>321</v>
      </c>
      <c r="KH11" s="511">
        <v>73</v>
      </c>
      <c r="KI11" s="503"/>
      <c r="KJ11" s="500"/>
      <c r="KK11" s="515"/>
      <c r="KL11" s="510" t="s">
        <v>321</v>
      </c>
      <c r="KM11" s="511">
        <v>8563</v>
      </c>
      <c r="KN11" s="503"/>
      <c r="KO11" s="500"/>
      <c r="KP11" s="515"/>
      <c r="KQ11" s="510" t="s">
        <v>321</v>
      </c>
      <c r="KR11" s="511">
        <v>12049</v>
      </c>
      <c r="KS11" s="503"/>
      <c r="KT11" s="500"/>
      <c r="KU11" s="515"/>
      <c r="KV11" s="510" t="s">
        <v>321</v>
      </c>
      <c r="KW11" s="511">
        <v>63</v>
      </c>
      <c r="KX11" s="503"/>
      <c r="KY11" s="500"/>
      <c r="KZ11" s="515"/>
      <c r="LA11" s="510" t="s">
        <v>321</v>
      </c>
      <c r="LB11" s="511">
        <v>4675</v>
      </c>
      <c r="LC11" s="503"/>
      <c r="LD11" s="500"/>
      <c r="LE11" s="515"/>
      <c r="LF11" s="510" t="s">
        <v>321</v>
      </c>
      <c r="LG11" s="511">
        <v>16103</v>
      </c>
      <c r="LH11" s="503"/>
      <c r="LI11" s="500"/>
      <c r="LJ11" s="515"/>
      <c r="LK11" s="510" t="s">
        <v>321</v>
      </c>
      <c r="LL11" s="511">
        <v>1</v>
      </c>
      <c r="LM11" s="503"/>
      <c r="LN11" s="500"/>
      <c r="LO11" s="515"/>
      <c r="LP11" s="510" t="s">
        <v>321</v>
      </c>
      <c r="LQ11" s="511">
        <v>680</v>
      </c>
      <c r="LR11" s="503"/>
      <c r="LS11" s="500"/>
      <c r="LT11" s="515"/>
      <c r="LU11" s="510" t="s">
        <v>321</v>
      </c>
      <c r="LV11" s="511">
        <v>0</v>
      </c>
      <c r="LW11" s="503"/>
      <c r="LX11" s="500"/>
      <c r="LY11" s="515"/>
      <c r="LZ11" s="510" t="s">
        <v>321</v>
      </c>
      <c r="MA11" s="511">
        <v>0</v>
      </c>
      <c r="MB11" s="503"/>
      <c r="MC11" s="500"/>
      <c r="MD11" s="515"/>
      <c r="ME11" s="510" t="s">
        <v>321</v>
      </c>
      <c r="MF11" s="511">
        <v>0</v>
      </c>
      <c r="MG11" s="503"/>
      <c r="MH11" s="500"/>
      <c r="MI11" s="515"/>
      <c r="MJ11" s="510" t="s">
        <v>321</v>
      </c>
      <c r="MK11" s="511">
        <v>3863</v>
      </c>
      <c r="ML11" s="503"/>
      <c r="MM11" s="500"/>
      <c r="MN11" s="515"/>
      <c r="MO11" s="510" t="s">
        <v>321</v>
      </c>
      <c r="MP11" s="511">
        <v>29575</v>
      </c>
      <c r="MQ11" s="503"/>
      <c r="MR11" s="500"/>
      <c r="MS11" s="515"/>
      <c r="MT11" s="510" t="s">
        <v>321</v>
      </c>
      <c r="MU11" s="511">
        <v>104</v>
      </c>
      <c r="MV11" s="503"/>
    </row>
    <row r="12" spans="1:360" x14ac:dyDescent="0.25">
      <c r="A12" s="500"/>
      <c r="B12" s="516"/>
      <c r="C12" s="510" t="s">
        <v>322</v>
      </c>
      <c r="D12" s="511">
        <v>4270</v>
      </c>
      <c r="E12" s="503"/>
      <c r="F12" s="500"/>
      <c r="G12" s="516"/>
      <c r="H12" s="510" t="s">
        <v>322</v>
      </c>
      <c r="I12" s="511">
        <v>1</v>
      </c>
      <c r="J12" s="503"/>
      <c r="K12" s="500"/>
      <c r="L12" s="516"/>
      <c r="M12" s="510" t="s">
        <v>322</v>
      </c>
      <c r="N12" s="511">
        <v>1879</v>
      </c>
      <c r="O12" s="503"/>
      <c r="P12" s="500"/>
      <c r="Q12" s="516"/>
      <c r="R12" s="510" t="s">
        <v>322</v>
      </c>
      <c r="S12" s="511">
        <v>2508</v>
      </c>
      <c r="T12" s="503"/>
      <c r="U12" s="500"/>
      <c r="V12" s="516"/>
      <c r="W12" s="510" t="s">
        <v>322</v>
      </c>
      <c r="X12" s="511">
        <v>4604</v>
      </c>
      <c r="Y12" s="503"/>
      <c r="Z12" s="500"/>
      <c r="AA12" s="516"/>
      <c r="AB12" s="510" t="s">
        <v>322</v>
      </c>
      <c r="AC12" s="511">
        <v>31401</v>
      </c>
      <c r="AD12" s="503"/>
      <c r="AE12" s="500"/>
      <c r="AF12" s="516"/>
      <c r="AG12" s="510" t="s">
        <v>322</v>
      </c>
      <c r="AH12" s="511">
        <v>8777</v>
      </c>
      <c r="AI12" s="503"/>
      <c r="AJ12" s="500"/>
      <c r="AK12" s="516"/>
      <c r="AL12" s="510" t="s">
        <v>322</v>
      </c>
      <c r="AM12" s="511">
        <v>19620</v>
      </c>
      <c r="AN12" s="503"/>
      <c r="AO12" s="500"/>
      <c r="AP12" s="516"/>
      <c r="AQ12" s="510" t="s">
        <v>322</v>
      </c>
      <c r="AR12" s="511">
        <v>5</v>
      </c>
      <c r="AS12" s="503"/>
      <c r="AT12" s="500"/>
      <c r="AU12" s="516"/>
      <c r="AV12" s="510" t="s">
        <v>322</v>
      </c>
      <c r="AW12" s="511">
        <v>26</v>
      </c>
      <c r="AX12" s="503"/>
      <c r="AY12" s="500"/>
      <c r="AZ12" s="516"/>
      <c r="BA12" s="510" t="s">
        <v>322</v>
      </c>
      <c r="BB12" s="511">
        <v>652</v>
      </c>
      <c r="BC12" s="503"/>
      <c r="BD12" s="500"/>
      <c r="BE12" s="516"/>
      <c r="BF12" s="510" t="s">
        <v>322</v>
      </c>
      <c r="BG12" s="511">
        <v>0</v>
      </c>
      <c r="BH12" s="503"/>
      <c r="BI12" s="500"/>
      <c r="BJ12" s="516"/>
      <c r="BK12" s="510" t="s">
        <v>322</v>
      </c>
      <c r="BL12" s="511">
        <v>366</v>
      </c>
      <c r="BM12" s="503"/>
      <c r="BN12" s="500"/>
      <c r="BO12" s="516"/>
      <c r="BP12" s="510" t="s">
        <v>322</v>
      </c>
      <c r="BQ12" s="511">
        <v>102753</v>
      </c>
      <c r="BR12" s="503"/>
      <c r="BS12" s="500"/>
      <c r="BT12" s="516"/>
      <c r="BU12" s="510" t="s">
        <v>322</v>
      </c>
      <c r="BV12" s="511">
        <v>15625</v>
      </c>
      <c r="BW12" s="503"/>
      <c r="BX12" s="500"/>
      <c r="BY12" s="516"/>
      <c r="BZ12" s="510" t="s">
        <v>322</v>
      </c>
      <c r="CA12" s="511">
        <v>46346</v>
      </c>
      <c r="CB12" s="503"/>
      <c r="CC12" s="500"/>
      <c r="CD12" s="516"/>
      <c r="CE12" s="510" t="s">
        <v>322</v>
      </c>
      <c r="CF12" s="511">
        <v>1331</v>
      </c>
      <c r="CG12" s="503"/>
      <c r="CH12" s="500"/>
      <c r="CI12" s="516"/>
      <c r="CJ12" s="510" t="s">
        <v>322</v>
      </c>
      <c r="CK12" s="511">
        <v>246</v>
      </c>
      <c r="CL12" s="503"/>
      <c r="CM12" s="500"/>
      <c r="CN12" s="516"/>
      <c r="CO12" s="510" t="s">
        <v>322</v>
      </c>
      <c r="CP12" s="511">
        <v>2295</v>
      </c>
      <c r="CQ12" s="503"/>
      <c r="CR12" s="500"/>
      <c r="CS12" s="516"/>
      <c r="CT12" s="510" t="s">
        <v>322</v>
      </c>
      <c r="CU12" s="511">
        <v>3980</v>
      </c>
      <c r="CV12" s="503"/>
      <c r="CW12" s="500"/>
      <c r="CX12" s="516"/>
      <c r="CY12" s="510" t="s">
        <v>322</v>
      </c>
      <c r="CZ12" s="511">
        <v>38</v>
      </c>
      <c r="DA12" s="503"/>
      <c r="DB12" s="500"/>
      <c r="DC12" s="516"/>
      <c r="DD12" s="510" t="s">
        <v>322</v>
      </c>
      <c r="DE12" s="511">
        <v>39666</v>
      </c>
      <c r="DF12" s="503"/>
      <c r="DG12" s="500"/>
      <c r="DH12" s="516"/>
      <c r="DI12" s="510" t="s">
        <v>322</v>
      </c>
      <c r="DJ12" s="511">
        <v>430</v>
      </c>
      <c r="DK12" s="503"/>
      <c r="DL12" s="500"/>
      <c r="DM12" s="516"/>
      <c r="DN12" s="510" t="s">
        <v>322</v>
      </c>
      <c r="DO12" s="511">
        <v>6866</v>
      </c>
      <c r="DP12" s="503"/>
      <c r="DQ12" s="500"/>
      <c r="DR12" s="516"/>
      <c r="DS12" s="510" t="s">
        <v>322</v>
      </c>
      <c r="DT12" s="511">
        <v>7752</v>
      </c>
      <c r="DU12" s="503"/>
      <c r="DV12" s="500"/>
      <c r="DW12" s="516"/>
      <c r="DX12" s="510" t="s">
        <v>322</v>
      </c>
      <c r="DY12" s="511">
        <v>6904</v>
      </c>
      <c r="DZ12" s="503"/>
      <c r="EA12" s="500"/>
      <c r="EB12" s="516"/>
      <c r="EC12" s="510" t="s">
        <v>322</v>
      </c>
      <c r="ED12" s="511">
        <v>566</v>
      </c>
      <c r="EE12" s="503"/>
      <c r="EF12" s="500"/>
      <c r="EG12" s="516"/>
      <c r="EH12" s="510" t="s">
        <v>322</v>
      </c>
      <c r="EI12" s="511">
        <v>114165</v>
      </c>
      <c r="EJ12" s="503"/>
      <c r="EK12" s="500"/>
      <c r="EL12" s="516"/>
      <c r="EM12" s="510" t="s">
        <v>322</v>
      </c>
      <c r="EN12" s="511">
        <v>3</v>
      </c>
      <c r="EO12" s="503"/>
      <c r="EP12" s="500"/>
      <c r="EQ12" s="516"/>
      <c r="ER12" s="510" t="s">
        <v>322</v>
      </c>
      <c r="ES12" s="511">
        <v>302</v>
      </c>
      <c r="ET12" s="503"/>
      <c r="EU12" s="500"/>
      <c r="EV12" s="516"/>
      <c r="EW12" s="510" t="s">
        <v>322</v>
      </c>
      <c r="EX12" s="511">
        <v>69561</v>
      </c>
      <c r="EY12" s="503"/>
      <c r="EZ12" s="500"/>
      <c r="FA12" s="516"/>
      <c r="FB12" s="510" t="s">
        <v>322</v>
      </c>
      <c r="FC12" s="511">
        <v>1074122</v>
      </c>
      <c r="FD12" s="503"/>
      <c r="FE12" s="500"/>
      <c r="FF12" s="516"/>
      <c r="FG12" s="510" t="s">
        <v>322</v>
      </c>
      <c r="FH12" s="511">
        <v>88483</v>
      </c>
      <c r="FI12" s="503"/>
      <c r="FJ12" s="500"/>
      <c r="FK12" s="516"/>
      <c r="FL12" s="510" t="s">
        <v>322</v>
      </c>
      <c r="FM12" s="511">
        <v>10807</v>
      </c>
      <c r="FN12" s="503"/>
      <c r="FO12" s="500"/>
      <c r="FP12" s="516"/>
      <c r="FQ12" s="510" t="s">
        <v>322</v>
      </c>
      <c r="FR12" s="511">
        <v>413</v>
      </c>
      <c r="FS12" s="503"/>
      <c r="FT12" s="500"/>
      <c r="FU12" s="516"/>
      <c r="FV12" s="510" t="s">
        <v>322</v>
      </c>
      <c r="FW12" s="511">
        <v>5292</v>
      </c>
      <c r="FX12" s="503"/>
      <c r="FY12" s="500"/>
      <c r="FZ12" s="516"/>
      <c r="GA12" s="510" t="s">
        <v>322</v>
      </c>
      <c r="GB12" s="511">
        <v>27817</v>
      </c>
      <c r="GC12" s="503"/>
      <c r="GD12" s="500"/>
      <c r="GE12" s="516"/>
      <c r="GF12" s="510" t="s">
        <v>322</v>
      </c>
      <c r="GG12" s="511">
        <v>1801</v>
      </c>
      <c r="GH12" s="503"/>
      <c r="GI12" s="500"/>
      <c r="GJ12" s="516"/>
      <c r="GK12" s="510" t="s">
        <v>322</v>
      </c>
      <c r="GL12" s="511">
        <v>1027</v>
      </c>
      <c r="GM12" s="503"/>
      <c r="GN12" s="500"/>
      <c r="GO12" s="516"/>
      <c r="GP12" s="510" t="s">
        <v>322</v>
      </c>
      <c r="GQ12" s="511">
        <v>55496</v>
      </c>
      <c r="GR12" s="503"/>
      <c r="GS12" s="500"/>
      <c r="GT12" s="516"/>
      <c r="GU12" s="510" t="s">
        <v>322</v>
      </c>
      <c r="GV12" s="511">
        <v>18</v>
      </c>
      <c r="GW12" s="503"/>
      <c r="GX12" s="500"/>
      <c r="GY12" s="516"/>
      <c r="GZ12" s="510" t="s">
        <v>322</v>
      </c>
      <c r="HA12" s="511">
        <v>16163</v>
      </c>
      <c r="HB12" s="503"/>
      <c r="HC12" s="500"/>
      <c r="HD12" s="516"/>
      <c r="HE12" s="510" t="s">
        <v>322</v>
      </c>
      <c r="HF12" s="511">
        <v>1328</v>
      </c>
      <c r="HG12" s="503"/>
      <c r="HH12" s="500"/>
      <c r="HI12" s="516"/>
      <c r="HJ12" s="510" t="s">
        <v>322</v>
      </c>
      <c r="HK12" s="511">
        <v>30729</v>
      </c>
      <c r="HL12" s="503"/>
      <c r="HM12" s="500"/>
      <c r="HN12" s="516"/>
      <c r="HO12" s="510" t="s">
        <v>322</v>
      </c>
      <c r="HP12" s="511">
        <v>599</v>
      </c>
      <c r="HQ12" s="503"/>
      <c r="HR12" s="500"/>
      <c r="HS12" s="516"/>
      <c r="HT12" s="510" t="s">
        <v>322</v>
      </c>
      <c r="HU12" s="511">
        <v>6110</v>
      </c>
      <c r="HV12" s="503"/>
      <c r="HW12" s="500"/>
      <c r="HX12" s="516"/>
      <c r="HY12" s="510" t="s">
        <v>322</v>
      </c>
      <c r="HZ12" s="511">
        <v>7741</v>
      </c>
      <c r="IA12" s="503"/>
      <c r="IB12" s="500"/>
      <c r="IC12" s="516"/>
      <c r="ID12" s="510" t="s">
        <v>322</v>
      </c>
      <c r="IE12" s="511">
        <v>678</v>
      </c>
      <c r="IF12" s="503"/>
      <c r="IG12" s="500"/>
      <c r="IH12" s="516"/>
      <c r="II12" s="510" t="s">
        <v>322</v>
      </c>
      <c r="IJ12" s="511">
        <v>15860</v>
      </c>
      <c r="IK12" s="503"/>
      <c r="IL12" s="500"/>
      <c r="IM12" s="516"/>
      <c r="IN12" s="510" t="s">
        <v>322</v>
      </c>
      <c r="IO12" s="511">
        <v>439</v>
      </c>
      <c r="IP12" s="503"/>
      <c r="IQ12" s="500"/>
      <c r="IR12" s="516"/>
      <c r="IS12" s="510" t="s">
        <v>322</v>
      </c>
      <c r="IT12" s="511">
        <v>2721</v>
      </c>
      <c r="IU12" s="503"/>
      <c r="IV12" s="500"/>
      <c r="IW12" s="516"/>
      <c r="IX12" s="510" t="s">
        <v>322</v>
      </c>
      <c r="IY12" s="511">
        <v>27883</v>
      </c>
      <c r="IZ12" s="503"/>
      <c r="JA12" s="500"/>
      <c r="JB12" s="516"/>
      <c r="JC12" s="510" t="s">
        <v>322</v>
      </c>
      <c r="JD12" s="511">
        <v>5270</v>
      </c>
      <c r="JE12" s="503"/>
      <c r="JF12" s="500"/>
      <c r="JG12" s="516"/>
      <c r="JH12" s="510" t="s">
        <v>322</v>
      </c>
      <c r="JI12" s="511">
        <v>17565</v>
      </c>
      <c r="JJ12" s="503"/>
      <c r="JK12" s="500"/>
      <c r="JL12" s="516"/>
      <c r="JM12" s="510" t="s">
        <v>322</v>
      </c>
      <c r="JN12" s="511">
        <v>198591</v>
      </c>
      <c r="JO12" s="503"/>
      <c r="JP12" s="500"/>
      <c r="JQ12" s="516"/>
      <c r="JR12" s="510" t="s">
        <v>322</v>
      </c>
      <c r="JS12" s="511">
        <v>27034</v>
      </c>
      <c r="JT12" s="503"/>
      <c r="JU12" s="500"/>
      <c r="JV12" s="516"/>
      <c r="JW12" s="510" t="s">
        <v>322</v>
      </c>
      <c r="JX12" s="511">
        <v>4304</v>
      </c>
      <c r="JY12" s="503"/>
      <c r="JZ12" s="500"/>
      <c r="KA12" s="516"/>
      <c r="KB12" s="510" t="s">
        <v>322</v>
      </c>
      <c r="KC12" s="511">
        <v>291</v>
      </c>
      <c r="KD12" s="503"/>
      <c r="KE12" s="500"/>
      <c r="KF12" s="516"/>
      <c r="KG12" s="510" t="s">
        <v>322</v>
      </c>
      <c r="KH12" s="511">
        <v>314</v>
      </c>
      <c r="KI12" s="503"/>
      <c r="KJ12" s="500"/>
      <c r="KK12" s="516"/>
      <c r="KL12" s="510" t="s">
        <v>322</v>
      </c>
      <c r="KM12" s="511">
        <v>11245</v>
      </c>
      <c r="KN12" s="503"/>
      <c r="KO12" s="500"/>
      <c r="KP12" s="516"/>
      <c r="KQ12" s="510" t="s">
        <v>322</v>
      </c>
      <c r="KR12" s="511">
        <v>39174</v>
      </c>
      <c r="KS12" s="503"/>
      <c r="KT12" s="500"/>
      <c r="KU12" s="516"/>
      <c r="KV12" s="510" t="s">
        <v>322</v>
      </c>
      <c r="KW12" s="511">
        <v>1584</v>
      </c>
      <c r="KX12" s="503"/>
      <c r="KY12" s="500"/>
      <c r="KZ12" s="516"/>
      <c r="LA12" s="510" t="s">
        <v>322</v>
      </c>
      <c r="LB12" s="511">
        <v>407496</v>
      </c>
      <c r="LC12" s="503"/>
      <c r="LD12" s="500"/>
      <c r="LE12" s="516"/>
      <c r="LF12" s="510" t="s">
        <v>322</v>
      </c>
      <c r="LG12" s="511">
        <v>56009</v>
      </c>
      <c r="LH12" s="503"/>
      <c r="LI12" s="500"/>
      <c r="LJ12" s="516"/>
      <c r="LK12" s="510" t="s">
        <v>322</v>
      </c>
      <c r="LL12" s="511">
        <v>2671</v>
      </c>
      <c r="LM12" s="503"/>
      <c r="LN12" s="500"/>
      <c r="LO12" s="516"/>
      <c r="LP12" s="510" t="s">
        <v>322</v>
      </c>
      <c r="LQ12" s="511">
        <v>22341</v>
      </c>
      <c r="LR12" s="503"/>
      <c r="LS12" s="500"/>
      <c r="LT12" s="516"/>
      <c r="LU12" s="510" t="s">
        <v>322</v>
      </c>
      <c r="LV12" s="511">
        <v>8480</v>
      </c>
      <c r="LW12" s="503"/>
      <c r="LX12" s="500"/>
      <c r="LY12" s="516"/>
      <c r="LZ12" s="510" t="s">
        <v>322</v>
      </c>
      <c r="MA12" s="511">
        <v>202</v>
      </c>
      <c r="MB12" s="503"/>
      <c r="MC12" s="500"/>
      <c r="MD12" s="516"/>
      <c r="ME12" s="510" t="s">
        <v>322</v>
      </c>
      <c r="MF12" s="511">
        <v>267</v>
      </c>
      <c r="MG12" s="503"/>
      <c r="MH12" s="500"/>
      <c r="MI12" s="516"/>
      <c r="MJ12" s="510" t="s">
        <v>322</v>
      </c>
      <c r="MK12" s="511">
        <v>8072</v>
      </c>
      <c r="ML12" s="503"/>
      <c r="MM12" s="500"/>
      <c r="MN12" s="516"/>
      <c r="MO12" s="510" t="s">
        <v>322</v>
      </c>
      <c r="MP12" s="511">
        <v>27190</v>
      </c>
      <c r="MQ12" s="503"/>
      <c r="MR12" s="500"/>
      <c r="MS12" s="516"/>
      <c r="MT12" s="510" t="s">
        <v>322</v>
      </c>
      <c r="MU12" s="511">
        <v>8020</v>
      </c>
      <c r="MV12" s="503"/>
    </row>
    <row r="13" spans="1:360" x14ac:dyDescent="0.25">
      <c r="A13" s="500"/>
      <c r="B13" s="517"/>
      <c r="C13" s="510" t="s">
        <v>323</v>
      </c>
      <c r="D13" s="511">
        <v>35</v>
      </c>
      <c r="E13" s="503"/>
      <c r="F13" s="500"/>
      <c r="G13" s="517"/>
      <c r="H13" s="510" t="s">
        <v>323</v>
      </c>
      <c r="I13" s="511">
        <v>0</v>
      </c>
      <c r="J13" s="503"/>
      <c r="K13" s="500"/>
      <c r="L13" s="517"/>
      <c r="M13" s="510" t="s">
        <v>323</v>
      </c>
      <c r="N13" s="511">
        <v>4645</v>
      </c>
      <c r="O13" s="503"/>
      <c r="P13" s="500"/>
      <c r="Q13" s="517"/>
      <c r="R13" s="510" t="s">
        <v>323</v>
      </c>
      <c r="S13" s="511">
        <v>1081</v>
      </c>
      <c r="T13" s="503"/>
      <c r="U13" s="500"/>
      <c r="V13" s="517"/>
      <c r="W13" s="510" t="s">
        <v>323</v>
      </c>
      <c r="X13" s="511">
        <v>14622</v>
      </c>
      <c r="Y13" s="503"/>
      <c r="Z13" s="500"/>
      <c r="AA13" s="517"/>
      <c r="AB13" s="510" t="s">
        <v>323</v>
      </c>
      <c r="AC13" s="511">
        <v>6484</v>
      </c>
      <c r="AD13" s="503"/>
      <c r="AE13" s="500"/>
      <c r="AF13" s="517"/>
      <c r="AG13" s="510" t="s">
        <v>323</v>
      </c>
      <c r="AH13" s="511">
        <v>19</v>
      </c>
      <c r="AI13" s="503"/>
      <c r="AJ13" s="500"/>
      <c r="AK13" s="517"/>
      <c r="AL13" s="510" t="s">
        <v>323</v>
      </c>
      <c r="AM13" s="511">
        <v>10445</v>
      </c>
      <c r="AN13" s="503"/>
      <c r="AO13" s="500"/>
      <c r="AP13" s="517"/>
      <c r="AQ13" s="510" t="s">
        <v>323</v>
      </c>
      <c r="AR13" s="511">
        <v>0</v>
      </c>
      <c r="AS13" s="503"/>
      <c r="AT13" s="500"/>
      <c r="AU13" s="517"/>
      <c r="AV13" s="510" t="s">
        <v>323</v>
      </c>
      <c r="AW13" s="511">
        <v>0</v>
      </c>
      <c r="AX13" s="503"/>
      <c r="AY13" s="500"/>
      <c r="AZ13" s="517"/>
      <c r="BA13" s="510" t="s">
        <v>323</v>
      </c>
      <c r="BB13" s="511">
        <v>3110</v>
      </c>
      <c r="BC13" s="503"/>
      <c r="BD13" s="500"/>
      <c r="BE13" s="517"/>
      <c r="BF13" s="510" t="s">
        <v>323</v>
      </c>
      <c r="BG13" s="511">
        <v>143</v>
      </c>
      <c r="BH13" s="503"/>
      <c r="BI13" s="500"/>
      <c r="BJ13" s="517"/>
      <c r="BK13" s="510" t="s">
        <v>323</v>
      </c>
      <c r="BL13" s="511">
        <v>538</v>
      </c>
      <c r="BM13" s="503"/>
      <c r="BN13" s="500"/>
      <c r="BO13" s="517"/>
      <c r="BP13" s="510" t="s">
        <v>323</v>
      </c>
      <c r="BQ13" s="511">
        <v>41289</v>
      </c>
      <c r="BR13" s="503"/>
      <c r="BS13" s="500"/>
      <c r="BT13" s="517"/>
      <c r="BU13" s="510" t="s">
        <v>323</v>
      </c>
      <c r="BV13" s="511">
        <v>2172</v>
      </c>
      <c r="BW13" s="503"/>
      <c r="BX13" s="500"/>
      <c r="BY13" s="517"/>
      <c r="BZ13" s="510" t="s">
        <v>323</v>
      </c>
      <c r="CA13" s="511">
        <v>4091</v>
      </c>
      <c r="CB13" s="503"/>
      <c r="CC13" s="500"/>
      <c r="CD13" s="517"/>
      <c r="CE13" s="510" t="s">
        <v>323</v>
      </c>
      <c r="CF13" s="511">
        <v>560</v>
      </c>
      <c r="CG13" s="503"/>
      <c r="CH13" s="500"/>
      <c r="CI13" s="517"/>
      <c r="CJ13" s="510" t="s">
        <v>323</v>
      </c>
      <c r="CK13" s="511">
        <v>0</v>
      </c>
      <c r="CL13" s="503"/>
      <c r="CM13" s="500"/>
      <c r="CN13" s="517"/>
      <c r="CO13" s="510" t="s">
        <v>323</v>
      </c>
      <c r="CP13" s="511">
        <v>2130</v>
      </c>
      <c r="CQ13" s="503"/>
      <c r="CR13" s="500"/>
      <c r="CS13" s="517"/>
      <c r="CT13" s="510" t="s">
        <v>323</v>
      </c>
      <c r="CU13" s="511">
        <v>11131</v>
      </c>
      <c r="CV13" s="503"/>
      <c r="CW13" s="500"/>
      <c r="CX13" s="517"/>
      <c r="CY13" s="510" t="s">
        <v>323</v>
      </c>
      <c r="CZ13" s="511">
        <v>3</v>
      </c>
      <c r="DA13" s="503"/>
      <c r="DB13" s="500"/>
      <c r="DC13" s="517"/>
      <c r="DD13" s="510" t="s">
        <v>323</v>
      </c>
      <c r="DE13" s="511">
        <v>4938</v>
      </c>
      <c r="DF13" s="503"/>
      <c r="DG13" s="500"/>
      <c r="DH13" s="517"/>
      <c r="DI13" s="510" t="s">
        <v>323</v>
      </c>
      <c r="DJ13" s="511">
        <v>2300</v>
      </c>
      <c r="DK13" s="503"/>
      <c r="DL13" s="500"/>
      <c r="DM13" s="517"/>
      <c r="DN13" s="510" t="s">
        <v>323</v>
      </c>
      <c r="DO13" s="511">
        <v>3</v>
      </c>
      <c r="DP13" s="503"/>
      <c r="DQ13" s="500"/>
      <c r="DR13" s="517"/>
      <c r="DS13" s="510" t="s">
        <v>323</v>
      </c>
      <c r="DT13" s="511">
        <v>26143</v>
      </c>
      <c r="DU13" s="503"/>
      <c r="DV13" s="500"/>
      <c r="DW13" s="517"/>
      <c r="DX13" s="510" t="s">
        <v>323</v>
      </c>
      <c r="DY13" s="511">
        <v>6230</v>
      </c>
      <c r="DZ13" s="503"/>
      <c r="EA13" s="500"/>
      <c r="EB13" s="517"/>
      <c r="EC13" s="510" t="s">
        <v>323</v>
      </c>
      <c r="ED13" s="511">
        <v>0</v>
      </c>
      <c r="EE13" s="503"/>
      <c r="EF13" s="500"/>
      <c r="EG13" s="517"/>
      <c r="EH13" s="510" t="s">
        <v>323</v>
      </c>
      <c r="EI13" s="511">
        <v>59434</v>
      </c>
      <c r="EJ13" s="503"/>
      <c r="EK13" s="500"/>
      <c r="EL13" s="517"/>
      <c r="EM13" s="510" t="s">
        <v>323</v>
      </c>
      <c r="EN13" s="511">
        <v>0</v>
      </c>
      <c r="EO13" s="503"/>
      <c r="EP13" s="500"/>
      <c r="EQ13" s="517"/>
      <c r="ER13" s="510" t="s">
        <v>323</v>
      </c>
      <c r="ES13" s="511">
        <v>0</v>
      </c>
      <c r="ET13" s="503"/>
      <c r="EU13" s="500"/>
      <c r="EV13" s="517"/>
      <c r="EW13" s="510" t="s">
        <v>323</v>
      </c>
      <c r="EX13" s="511">
        <v>5839</v>
      </c>
      <c r="EY13" s="503"/>
      <c r="EZ13" s="500"/>
      <c r="FA13" s="517"/>
      <c r="FB13" s="510" t="s">
        <v>323</v>
      </c>
      <c r="FC13" s="511">
        <v>0</v>
      </c>
      <c r="FD13" s="503"/>
      <c r="FE13" s="500"/>
      <c r="FF13" s="517"/>
      <c r="FG13" s="510" t="s">
        <v>323</v>
      </c>
      <c r="FH13" s="511">
        <v>43110</v>
      </c>
      <c r="FI13" s="503"/>
      <c r="FJ13" s="500"/>
      <c r="FK13" s="517"/>
      <c r="FL13" s="510" t="s">
        <v>323</v>
      </c>
      <c r="FM13" s="511">
        <v>16709</v>
      </c>
      <c r="FN13" s="503"/>
      <c r="FO13" s="500"/>
      <c r="FP13" s="517"/>
      <c r="FQ13" s="510" t="s">
        <v>323</v>
      </c>
      <c r="FR13" s="511">
        <v>0</v>
      </c>
      <c r="FS13" s="503"/>
      <c r="FT13" s="500"/>
      <c r="FU13" s="517"/>
      <c r="FV13" s="510" t="s">
        <v>323</v>
      </c>
      <c r="FW13" s="511">
        <v>130</v>
      </c>
      <c r="FX13" s="503"/>
      <c r="FY13" s="500"/>
      <c r="FZ13" s="517"/>
      <c r="GA13" s="510" t="s">
        <v>323</v>
      </c>
      <c r="GB13" s="511">
        <v>17272</v>
      </c>
      <c r="GC13" s="503"/>
      <c r="GD13" s="500"/>
      <c r="GE13" s="517"/>
      <c r="GF13" s="510" t="s">
        <v>323</v>
      </c>
      <c r="GG13" s="511">
        <v>508</v>
      </c>
      <c r="GH13" s="503"/>
      <c r="GI13" s="500"/>
      <c r="GJ13" s="517"/>
      <c r="GK13" s="510" t="s">
        <v>323</v>
      </c>
      <c r="GL13" s="511">
        <v>1616</v>
      </c>
      <c r="GM13" s="503"/>
      <c r="GN13" s="500"/>
      <c r="GO13" s="517"/>
      <c r="GP13" s="510" t="s">
        <v>323</v>
      </c>
      <c r="GQ13" s="511">
        <v>33736</v>
      </c>
      <c r="GR13" s="503"/>
      <c r="GS13" s="500"/>
      <c r="GT13" s="517"/>
      <c r="GU13" s="510" t="s">
        <v>323</v>
      </c>
      <c r="GV13" s="511">
        <v>0</v>
      </c>
      <c r="GW13" s="503"/>
      <c r="GX13" s="500"/>
      <c r="GY13" s="517"/>
      <c r="GZ13" s="510" t="s">
        <v>323</v>
      </c>
      <c r="HA13" s="511">
        <v>13278</v>
      </c>
      <c r="HB13" s="503"/>
      <c r="HC13" s="500"/>
      <c r="HD13" s="517"/>
      <c r="HE13" s="510" t="s">
        <v>323</v>
      </c>
      <c r="HF13" s="511">
        <v>4543</v>
      </c>
      <c r="HG13" s="503"/>
      <c r="HH13" s="500"/>
      <c r="HI13" s="517"/>
      <c r="HJ13" s="510" t="s">
        <v>323</v>
      </c>
      <c r="HK13" s="511">
        <v>12778</v>
      </c>
      <c r="HL13" s="503"/>
      <c r="HM13" s="500"/>
      <c r="HN13" s="517"/>
      <c r="HO13" s="510" t="s">
        <v>323</v>
      </c>
      <c r="HP13" s="511">
        <v>0</v>
      </c>
      <c r="HQ13" s="503"/>
      <c r="HR13" s="500"/>
      <c r="HS13" s="517"/>
      <c r="HT13" s="510" t="s">
        <v>323</v>
      </c>
      <c r="HU13" s="511">
        <v>9835</v>
      </c>
      <c r="HV13" s="503"/>
      <c r="HW13" s="500"/>
      <c r="HX13" s="517"/>
      <c r="HY13" s="510" t="s">
        <v>323</v>
      </c>
      <c r="HZ13" s="511">
        <v>2802</v>
      </c>
      <c r="IA13" s="503"/>
      <c r="IB13" s="500"/>
      <c r="IC13" s="517"/>
      <c r="ID13" s="510" t="s">
        <v>323</v>
      </c>
      <c r="IE13" s="511">
        <v>250</v>
      </c>
      <c r="IF13" s="503"/>
      <c r="IG13" s="500"/>
      <c r="IH13" s="517"/>
      <c r="II13" s="510" t="s">
        <v>323</v>
      </c>
      <c r="IJ13" s="511">
        <v>7670</v>
      </c>
      <c r="IK13" s="503"/>
      <c r="IL13" s="500"/>
      <c r="IM13" s="517"/>
      <c r="IN13" s="510" t="s">
        <v>323</v>
      </c>
      <c r="IO13" s="511">
        <v>2</v>
      </c>
      <c r="IP13" s="503"/>
      <c r="IQ13" s="500"/>
      <c r="IR13" s="517"/>
      <c r="IS13" s="510" t="s">
        <v>323</v>
      </c>
      <c r="IT13" s="511">
        <v>5346</v>
      </c>
      <c r="IU13" s="503"/>
      <c r="IV13" s="500"/>
      <c r="IW13" s="517"/>
      <c r="IX13" s="510" t="s">
        <v>323</v>
      </c>
      <c r="IY13" s="511">
        <v>13</v>
      </c>
      <c r="IZ13" s="503"/>
      <c r="JA13" s="500"/>
      <c r="JB13" s="517"/>
      <c r="JC13" s="510" t="s">
        <v>323</v>
      </c>
      <c r="JD13" s="511">
        <v>974</v>
      </c>
      <c r="JE13" s="503"/>
      <c r="JF13" s="500"/>
      <c r="JG13" s="517"/>
      <c r="JH13" s="510" t="s">
        <v>323</v>
      </c>
      <c r="JI13" s="511">
        <v>25</v>
      </c>
      <c r="JJ13" s="503"/>
      <c r="JK13" s="500"/>
      <c r="JL13" s="517"/>
      <c r="JM13" s="510" t="s">
        <v>323</v>
      </c>
      <c r="JN13" s="511">
        <v>76756</v>
      </c>
      <c r="JO13" s="503"/>
      <c r="JP13" s="500"/>
      <c r="JQ13" s="517"/>
      <c r="JR13" s="510" t="s">
        <v>323</v>
      </c>
      <c r="JS13" s="511">
        <v>1407</v>
      </c>
      <c r="JT13" s="503"/>
      <c r="JU13" s="500"/>
      <c r="JV13" s="517"/>
      <c r="JW13" s="510" t="s">
        <v>323</v>
      </c>
      <c r="JX13" s="511">
        <v>28</v>
      </c>
      <c r="JY13" s="503"/>
      <c r="JZ13" s="500"/>
      <c r="KA13" s="517"/>
      <c r="KB13" s="510" t="s">
        <v>323</v>
      </c>
      <c r="KC13" s="511">
        <v>82</v>
      </c>
      <c r="KD13" s="503"/>
      <c r="KE13" s="500"/>
      <c r="KF13" s="517"/>
      <c r="KG13" s="510" t="s">
        <v>323</v>
      </c>
      <c r="KH13" s="511">
        <v>32</v>
      </c>
      <c r="KI13" s="503"/>
      <c r="KJ13" s="500"/>
      <c r="KK13" s="517"/>
      <c r="KL13" s="510" t="s">
        <v>323</v>
      </c>
      <c r="KM13" s="511">
        <v>0</v>
      </c>
      <c r="KN13" s="503"/>
      <c r="KO13" s="500"/>
      <c r="KP13" s="517"/>
      <c r="KQ13" s="510" t="s">
        <v>323</v>
      </c>
      <c r="KR13" s="511">
        <v>0</v>
      </c>
      <c r="KS13" s="503"/>
      <c r="KT13" s="500"/>
      <c r="KU13" s="517"/>
      <c r="KV13" s="510" t="s">
        <v>323</v>
      </c>
      <c r="KW13" s="511">
        <v>0</v>
      </c>
      <c r="KX13" s="503"/>
      <c r="KY13" s="500"/>
      <c r="KZ13" s="517"/>
      <c r="LA13" s="510" t="s">
        <v>323</v>
      </c>
      <c r="LB13" s="511">
        <v>173323</v>
      </c>
      <c r="LC13" s="503"/>
      <c r="LD13" s="500"/>
      <c r="LE13" s="517"/>
      <c r="LF13" s="510" t="s">
        <v>323</v>
      </c>
      <c r="LG13" s="511">
        <v>11672</v>
      </c>
      <c r="LH13" s="503"/>
      <c r="LI13" s="500"/>
      <c r="LJ13" s="517"/>
      <c r="LK13" s="510" t="s">
        <v>323</v>
      </c>
      <c r="LL13" s="511">
        <v>422</v>
      </c>
      <c r="LM13" s="503"/>
      <c r="LN13" s="500"/>
      <c r="LO13" s="517"/>
      <c r="LP13" s="510" t="s">
        <v>323</v>
      </c>
      <c r="LQ13" s="511">
        <v>11308</v>
      </c>
      <c r="LR13" s="503"/>
      <c r="LS13" s="500"/>
      <c r="LT13" s="517"/>
      <c r="LU13" s="510" t="s">
        <v>323</v>
      </c>
      <c r="LV13" s="511">
        <v>20018</v>
      </c>
      <c r="LW13" s="503"/>
      <c r="LX13" s="500"/>
      <c r="LY13" s="517"/>
      <c r="LZ13" s="510" t="s">
        <v>323</v>
      </c>
      <c r="MA13" s="511">
        <v>10</v>
      </c>
      <c r="MB13" s="503"/>
      <c r="MC13" s="500"/>
      <c r="MD13" s="517"/>
      <c r="ME13" s="510" t="s">
        <v>323</v>
      </c>
      <c r="MF13" s="511">
        <v>0</v>
      </c>
      <c r="MG13" s="503"/>
      <c r="MH13" s="500"/>
      <c r="MI13" s="517"/>
      <c r="MJ13" s="510" t="s">
        <v>323</v>
      </c>
      <c r="MK13" s="511">
        <v>7506</v>
      </c>
      <c r="ML13" s="503"/>
      <c r="MM13" s="500"/>
      <c r="MN13" s="517"/>
      <c r="MO13" s="510" t="s">
        <v>323</v>
      </c>
      <c r="MP13" s="511">
        <v>0</v>
      </c>
      <c r="MQ13" s="503"/>
      <c r="MR13" s="500"/>
      <c r="MS13" s="517"/>
      <c r="MT13" s="510" t="s">
        <v>323</v>
      </c>
      <c r="MU13" s="511">
        <v>3760</v>
      </c>
      <c r="MV13" s="503"/>
    </row>
    <row r="14" spans="1:360" x14ac:dyDescent="0.25">
      <c r="A14" s="500"/>
      <c r="B14" s="518"/>
      <c r="C14" s="510" t="s">
        <v>324</v>
      </c>
      <c r="D14" s="511">
        <v>9361</v>
      </c>
      <c r="E14" s="503"/>
      <c r="F14" s="500"/>
      <c r="G14" s="518"/>
      <c r="H14" s="510" t="s">
        <v>324</v>
      </c>
      <c r="I14" s="511">
        <v>0</v>
      </c>
      <c r="J14" s="503"/>
      <c r="K14" s="500"/>
      <c r="L14" s="518"/>
      <c r="M14" s="510" t="s">
        <v>324</v>
      </c>
      <c r="N14" s="511">
        <v>0</v>
      </c>
      <c r="O14" s="503"/>
      <c r="P14" s="500"/>
      <c r="Q14" s="518"/>
      <c r="R14" s="510" t="s">
        <v>324</v>
      </c>
      <c r="S14" s="511">
        <v>37</v>
      </c>
      <c r="T14" s="503"/>
      <c r="U14" s="500"/>
      <c r="V14" s="518"/>
      <c r="W14" s="510" t="s">
        <v>324</v>
      </c>
      <c r="X14" s="511">
        <v>47</v>
      </c>
      <c r="Y14" s="503"/>
      <c r="Z14" s="500"/>
      <c r="AA14" s="518"/>
      <c r="AB14" s="510" t="s">
        <v>324</v>
      </c>
      <c r="AC14" s="511">
        <v>0</v>
      </c>
      <c r="AD14" s="503"/>
      <c r="AE14" s="500"/>
      <c r="AF14" s="518"/>
      <c r="AG14" s="510" t="s">
        <v>324</v>
      </c>
      <c r="AH14" s="511">
        <v>0</v>
      </c>
      <c r="AI14" s="503"/>
      <c r="AJ14" s="500"/>
      <c r="AK14" s="518"/>
      <c r="AL14" s="510" t="s">
        <v>324</v>
      </c>
      <c r="AM14" s="511">
        <v>15</v>
      </c>
      <c r="AN14" s="503"/>
      <c r="AO14" s="500"/>
      <c r="AP14" s="518"/>
      <c r="AQ14" s="510" t="s">
        <v>324</v>
      </c>
      <c r="AR14" s="511">
        <v>0</v>
      </c>
      <c r="AS14" s="503"/>
      <c r="AT14" s="500"/>
      <c r="AU14" s="518"/>
      <c r="AV14" s="510" t="s">
        <v>324</v>
      </c>
      <c r="AW14" s="511">
        <v>0</v>
      </c>
      <c r="AX14" s="503"/>
      <c r="AY14" s="500"/>
      <c r="AZ14" s="518"/>
      <c r="BA14" s="510" t="s">
        <v>324</v>
      </c>
      <c r="BB14" s="511">
        <v>0</v>
      </c>
      <c r="BC14" s="503"/>
      <c r="BD14" s="500"/>
      <c r="BE14" s="518"/>
      <c r="BF14" s="510" t="s">
        <v>324</v>
      </c>
      <c r="BG14" s="511">
        <v>0</v>
      </c>
      <c r="BH14" s="503"/>
      <c r="BI14" s="500"/>
      <c r="BJ14" s="518"/>
      <c r="BK14" s="510" t="s">
        <v>324</v>
      </c>
      <c r="BL14" s="511">
        <v>20</v>
      </c>
      <c r="BM14" s="503"/>
      <c r="BN14" s="500"/>
      <c r="BO14" s="518"/>
      <c r="BP14" s="510" t="s">
        <v>324</v>
      </c>
      <c r="BQ14" s="511">
        <v>2</v>
      </c>
      <c r="BR14" s="503"/>
      <c r="BS14" s="500"/>
      <c r="BT14" s="518"/>
      <c r="BU14" s="510" t="s">
        <v>324</v>
      </c>
      <c r="BV14" s="511">
        <v>0</v>
      </c>
      <c r="BW14" s="503"/>
      <c r="BX14" s="500"/>
      <c r="BY14" s="518"/>
      <c r="BZ14" s="510" t="s">
        <v>324</v>
      </c>
      <c r="CA14" s="511">
        <v>104</v>
      </c>
      <c r="CB14" s="503"/>
      <c r="CC14" s="500"/>
      <c r="CD14" s="518"/>
      <c r="CE14" s="510" t="s">
        <v>324</v>
      </c>
      <c r="CF14" s="511">
        <v>0</v>
      </c>
      <c r="CG14" s="503"/>
      <c r="CH14" s="500"/>
      <c r="CI14" s="518"/>
      <c r="CJ14" s="510" t="s">
        <v>324</v>
      </c>
      <c r="CK14" s="511">
        <v>0</v>
      </c>
      <c r="CL14" s="503"/>
      <c r="CM14" s="500"/>
      <c r="CN14" s="518"/>
      <c r="CO14" s="510" t="s">
        <v>324</v>
      </c>
      <c r="CP14" s="511">
        <v>0</v>
      </c>
      <c r="CQ14" s="503"/>
      <c r="CR14" s="500"/>
      <c r="CS14" s="518"/>
      <c r="CT14" s="510" t="s">
        <v>324</v>
      </c>
      <c r="CU14" s="511">
        <v>0</v>
      </c>
      <c r="CV14" s="503"/>
      <c r="CW14" s="500"/>
      <c r="CX14" s="518"/>
      <c r="CY14" s="510" t="s">
        <v>324</v>
      </c>
      <c r="CZ14" s="511">
        <v>0</v>
      </c>
      <c r="DA14" s="503"/>
      <c r="DB14" s="500"/>
      <c r="DC14" s="518"/>
      <c r="DD14" s="510" t="s">
        <v>324</v>
      </c>
      <c r="DE14" s="511">
        <v>3693</v>
      </c>
      <c r="DF14" s="503"/>
      <c r="DG14" s="500"/>
      <c r="DH14" s="518"/>
      <c r="DI14" s="510" t="s">
        <v>324</v>
      </c>
      <c r="DJ14" s="511">
        <v>0</v>
      </c>
      <c r="DK14" s="503"/>
      <c r="DL14" s="500"/>
      <c r="DM14" s="518"/>
      <c r="DN14" s="510" t="s">
        <v>324</v>
      </c>
      <c r="DO14" s="511">
        <v>8</v>
      </c>
      <c r="DP14" s="503"/>
      <c r="DQ14" s="500"/>
      <c r="DR14" s="518"/>
      <c r="DS14" s="510" t="s">
        <v>324</v>
      </c>
      <c r="DT14" s="511">
        <v>15</v>
      </c>
      <c r="DU14" s="503"/>
      <c r="DV14" s="500"/>
      <c r="DW14" s="518"/>
      <c r="DX14" s="510" t="s">
        <v>324</v>
      </c>
      <c r="DY14" s="511">
        <v>37</v>
      </c>
      <c r="DZ14" s="503"/>
      <c r="EA14" s="500"/>
      <c r="EB14" s="518"/>
      <c r="EC14" s="510" t="s">
        <v>324</v>
      </c>
      <c r="ED14" s="511">
        <v>0</v>
      </c>
      <c r="EE14" s="503"/>
      <c r="EF14" s="500"/>
      <c r="EG14" s="518"/>
      <c r="EH14" s="510" t="s">
        <v>324</v>
      </c>
      <c r="EI14" s="511">
        <v>729</v>
      </c>
      <c r="EJ14" s="503"/>
      <c r="EK14" s="500"/>
      <c r="EL14" s="518"/>
      <c r="EM14" s="510" t="s">
        <v>324</v>
      </c>
      <c r="EN14" s="511">
        <v>0</v>
      </c>
      <c r="EO14" s="503"/>
      <c r="EP14" s="500"/>
      <c r="EQ14" s="518"/>
      <c r="ER14" s="510" t="s">
        <v>324</v>
      </c>
      <c r="ES14" s="511">
        <v>1</v>
      </c>
      <c r="ET14" s="503"/>
      <c r="EU14" s="500"/>
      <c r="EV14" s="518"/>
      <c r="EW14" s="510" t="s">
        <v>324</v>
      </c>
      <c r="EX14" s="511">
        <v>12</v>
      </c>
      <c r="EY14" s="503"/>
      <c r="EZ14" s="500"/>
      <c r="FA14" s="518"/>
      <c r="FB14" s="510" t="s">
        <v>324</v>
      </c>
      <c r="FC14" s="511">
        <v>1166</v>
      </c>
      <c r="FD14" s="503"/>
      <c r="FE14" s="500"/>
      <c r="FF14" s="518"/>
      <c r="FG14" s="510" t="s">
        <v>324</v>
      </c>
      <c r="FH14" s="511">
        <v>287</v>
      </c>
      <c r="FI14" s="503"/>
      <c r="FJ14" s="500"/>
      <c r="FK14" s="518"/>
      <c r="FL14" s="510" t="s">
        <v>324</v>
      </c>
      <c r="FM14" s="511">
        <v>1</v>
      </c>
      <c r="FN14" s="503"/>
      <c r="FO14" s="500"/>
      <c r="FP14" s="518"/>
      <c r="FQ14" s="510" t="s">
        <v>324</v>
      </c>
      <c r="FR14" s="511">
        <v>0</v>
      </c>
      <c r="FS14" s="503"/>
      <c r="FT14" s="500"/>
      <c r="FU14" s="518"/>
      <c r="FV14" s="510" t="s">
        <v>324</v>
      </c>
      <c r="FW14" s="511">
        <v>0</v>
      </c>
      <c r="FX14" s="503"/>
      <c r="FY14" s="500"/>
      <c r="FZ14" s="518"/>
      <c r="GA14" s="510" t="s">
        <v>324</v>
      </c>
      <c r="GB14" s="511">
        <v>0</v>
      </c>
      <c r="GC14" s="503"/>
      <c r="GD14" s="500"/>
      <c r="GE14" s="518"/>
      <c r="GF14" s="510" t="s">
        <v>324</v>
      </c>
      <c r="GG14" s="511">
        <v>0</v>
      </c>
      <c r="GH14" s="503"/>
      <c r="GI14" s="500"/>
      <c r="GJ14" s="518"/>
      <c r="GK14" s="510" t="s">
        <v>324</v>
      </c>
      <c r="GL14" s="511">
        <v>1</v>
      </c>
      <c r="GM14" s="503"/>
      <c r="GN14" s="500"/>
      <c r="GO14" s="518"/>
      <c r="GP14" s="510" t="s">
        <v>324</v>
      </c>
      <c r="GQ14" s="511">
        <v>4248</v>
      </c>
      <c r="GR14" s="503"/>
      <c r="GS14" s="500"/>
      <c r="GT14" s="518"/>
      <c r="GU14" s="510" t="s">
        <v>324</v>
      </c>
      <c r="GV14" s="511">
        <v>0</v>
      </c>
      <c r="GW14" s="503"/>
      <c r="GX14" s="500"/>
      <c r="GY14" s="518"/>
      <c r="GZ14" s="510" t="s">
        <v>324</v>
      </c>
      <c r="HA14" s="511">
        <v>5</v>
      </c>
      <c r="HB14" s="503"/>
      <c r="HC14" s="500"/>
      <c r="HD14" s="518"/>
      <c r="HE14" s="510" t="s">
        <v>324</v>
      </c>
      <c r="HF14" s="511">
        <v>0</v>
      </c>
      <c r="HG14" s="503"/>
      <c r="HH14" s="500"/>
      <c r="HI14" s="518"/>
      <c r="HJ14" s="510" t="s">
        <v>324</v>
      </c>
      <c r="HK14" s="511">
        <v>35</v>
      </c>
      <c r="HL14" s="503"/>
      <c r="HM14" s="500"/>
      <c r="HN14" s="518"/>
      <c r="HO14" s="510" t="s">
        <v>324</v>
      </c>
      <c r="HP14" s="511">
        <v>0</v>
      </c>
      <c r="HQ14" s="503"/>
      <c r="HR14" s="500"/>
      <c r="HS14" s="518"/>
      <c r="HT14" s="510" t="s">
        <v>324</v>
      </c>
      <c r="HU14" s="511">
        <v>0</v>
      </c>
      <c r="HV14" s="503"/>
      <c r="HW14" s="500"/>
      <c r="HX14" s="518"/>
      <c r="HY14" s="510" t="s">
        <v>324</v>
      </c>
      <c r="HZ14" s="511">
        <v>1002</v>
      </c>
      <c r="IA14" s="503"/>
      <c r="IB14" s="500"/>
      <c r="IC14" s="518"/>
      <c r="ID14" s="510" t="s">
        <v>324</v>
      </c>
      <c r="IE14" s="511">
        <v>0</v>
      </c>
      <c r="IF14" s="503"/>
      <c r="IG14" s="500"/>
      <c r="IH14" s="518"/>
      <c r="II14" s="510" t="s">
        <v>324</v>
      </c>
      <c r="IJ14" s="511">
        <v>3513</v>
      </c>
      <c r="IK14" s="503"/>
      <c r="IL14" s="500"/>
      <c r="IM14" s="518"/>
      <c r="IN14" s="510" t="s">
        <v>324</v>
      </c>
      <c r="IO14" s="511">
        <v>0</v>
      </c>
      <c r="IP14" s="503"/>
      <c r="IQ14" s="500"/>
      <c r="IR14" s="518"/>
      <c r="IS14" s="510" t="s">
        <v>324</v>
      </c>
      <c r="IT14" s="511">
        <v>0</v>
      </c>
      <c r="IU14" s="503"/>
      <c r="IV14" s="500"/>
      <c r="IW14" s="518"/>
      <c r="IX14" s="510" t="s">
        <v>324</v>
      </c>
      <c r="IY14" s="511">
        <v>6876</v>
      </c>
      <c r="IZ14" s="503"/>
      <c r="JA14" s="500"/>
      <c r="JB14" s="518"/>
      <c r="JC14" s="510" t="s">
        <v>324</v>
      </c>
      <c r="JD14" s="511">
        <v>0</v>
      </c>
      <c r="JE14" s="503"/>
      <c r="JF14" s="500"/>
      <c r="JG14" s="518"/>
      <c r="JH14" s="510" t="s">
        <v>324</v>
      </c>
      <c r="JI14" s="511">
        <v>0</v>
      </c>
      <c r="JJ14" s="503"/>
      <c r="JK14" s="500"/>
      <c r="JL14" s="518"/>
      <c r="JM14" s="510" t="s">
        <v>324</v>
      </c>
      <c r="JN14" s="511">
        <v>41997</v>
      </c>
      <c r="JO14" s="503"/>
      <c r="JP14" s="500"/>
      <c r="JQ14" s="518"/>
      <c r="JR14" s="510" t="s">
        <v>324</v>
      </c>
      <c r="JS14" s="511">
        <v>0</v>
      </c>
      <c r="JT14" s="503"/>
      <c r="JU14" s="500"/>
      <c r="JV14" s="518"/>
      <c r="JW14" s="510" t="s">
        <v>324</v>
      </c>
      <c r="JX14" s="511">
        <v>0</v>
      </c>
      <c r="JY14" s="503"/>
      <c r="JZ14" s="500"/>
      <c r="KA14" s="518"/>
      <c r="KB14" s="510" t="s">
        <v>324</v>
      </c>
      <c r="KC14" s="511">
        <v>0</v>
      </c>
      <c r="KD14" s="503"/>
      <c r="KE14" s="500"/>
      <c r="KF14" s="518"/>
      <c r="KG14" s="510" t="s">
        <v>324</v>
      </c>
      <c r="KH14" s="511">
        <v>1</v>
      </c>
      <c r="KI14" s="503"/>
      <c r="KJ14" s="500"/>
      <c r="KK14" s="518"/>
      <c r="KL14" s="510" t="s">
        <v>324</v>
      </c>
      <c r="KM14" s="511">
        <v>0</v>
      </c>
      <c r="KN14" s="503"/>
      <c r="KO14" s="500"/>
      <c r="KP14" s="518"/>
      <c r="KQ14" s="510" t="s">
        <v>324</v>
      </c>
      <c r="KR14" s="511">
        <v>0</v>
      </c>
      <c r="KS14" s="503"/>
      <c r="KT14" s="500"/>
      <c r="KU14" s="518"/>
      <c r="KV14" s="510" t="s">
        <v>324</v>
      </c>
      <c r="KW14" s="511">
        <v>0</v>
      </c>
      <c r="KX14" s="503"/>
      <c r="KY14" s="500"/>
      <c r="KZ14" s="518"/>
      <c r="LA14" s="510" t="s">
        <v>324</v>
      </c>
      <c r="LB14" s="511">
        <v>11866</v>
      </c>
      <c r="LC14" s="503"/>
      <c r="LD14" s="500"/>
      <c r="LE14" s="518"/>
      <c r="LF14" s="510" t="s">
        <v>324</v>
      </c>
      <c r="LG14" s="511">
        <v>19</v>
      </c>
      <c r="LH14" s="503"/>
      <c r="LI14" s="500"/>
      <c r="LJ14" s="518"/>
      <c r="LK14" s="510" t="s">
        <v>324</v>
      </c>
      <c r="LL14" s="511">
        <v>0</v>
      </c>
      <c r="LM14" s="503"/>
      <c r="LN14" s="500"/>
      <c r="LO14" s="518"/>
      <c r="LP14" s="510" t="s">
        <v>324</v>
      </c>
      <c r="LQ14" s="511">
        <v>52</v>
      </c>
      <c r="LR14" s="503"/>
      <c r="LS14" s="500"/>
      <c r="LT14" s="518"/>
      <c r="LU14" s="510" t="s">
        <v>324</v>
      </c>
      <c r="LV14" s="511">
        <v>0</v>
      </c>
      <c r="LW14" s="503"/>
      <c r="LX14" s="500"/>
      <c r="LY14" s="518"/>
      <c r="LZ14" s="510" t="s">
        <v>324</v>
      </c>
      <c r="MA14" s="511">
        <v>0</v>
      </c>
      <c r="MB14" s="503"/>
      <c r="MC14" s="500"/>
      <c r="MD14" s="518"/>
      <c r="ME14" s="510" t="s">
        <v>324</v>
      </c>
      <c r="MF14" s="511">
        <v>0</v>
      </c>
      <c r="MG14" s="503"/>
      <c r="MH14" s="500"/>
      <c r="MI14" s="518"/>
      <c r="MJ14" s="510" t="s">
        <v>324</v>
      </c>
      <c r="MK14" s="511">
        <v>0</v>
      </c>
      <c r="ML14" s="503"/>
      <c r="MM14" s="500"/>
      <c r="MN14" s="518"/>
      <c r="MO14" s="510" t="s">
        <v>324</v>
      </c>
      <c r="MP14" s="511">
        <v>0</v>
      </c>
      <c r="MQ14" s="503"/>
      <c r="MR14" s="500"/>
      <c r="MS14" s="518"/>
      <c r="MT14" s="510" t="s">
        <v>324</v>
      </c>
      <c r="MU14" s="511">
        <v>1</v>
      </c>
      <c r="MV14" s="503"/>
    </row>
    <row r="15" spans="1:360" x14ac:dyDescent="0.25">
      <c r="A15" s="500"/>
      <c r="B15" s="519"/>
      <c r="C15" s="510" t="s">
        <v>325</v>
      </c>
      <c r="D15" s="511">
        <v>3365</v>
      </c>
      <c r="E15" s="503"/>
      <c r="F15" s="500"/>
      <c r="G15" s="519"/>
      <c r="H15" s="510" t="s">
        <v>325</v>
      </c>
      <c r="I15" s="511">
        <v>4</v>
      </c>
      <c r="J15" s="503"/>
      <c r="K15" s="500"/>
      <c r="L15" s="519"/>
      <c r="M15" s="510" t="s">
        <v>325</v>
      </c>
      <c r="N15" s="511">
        <v>0</v>
      </c>
      <c r="O15" s="503"/>
      <c r="P15" s="500"/>
      <c r="Q15" s="519"/>
      <c r="R15" s="510" t="s">
        <v>325</v>
      </c>
      <c r="S15" s="511">
        <v>0</v>
      </c>
      <c r="T15" s="503"/>
      <c r="U15" s="500"/>
      <c r="V15" s="519"/>
      <c r="W15" s="510" t="s">
        <v>325</v>
      </c>
      <c r="X15" s="511">
        <v>0</v>
      </c>
      <c r="Y15" s="503"/>
      <c r="Z15" s="500"/>
      <c r="AA15" s="519"/>
      <c r="AB15" s="510" t="s">
        <v>325</v>
      </c>
      <c r="AC15" s="511">
        <v>623</v>
      </c>
      <c r="AD15" s="503"/>
      <c r="AE15" s="500"/>
      <c r="AF15" s="519"/>
      <c r="AG15" s="510" t="s">
        <v>325</v>
      </c>
      <c r="AH15" s="511">
        <v>0</v>
      </c>
      <c r="AI15" s="503"/>
      <c r="AJ15" s="500"/>
      <c r="AK15" s="519"/>
      <c r="AL15" s="510" t="s">
        <v>325</v>
      </c>
      <c r="AM15" s="511">
        <v>494</v>
      </c>
      <c r="AN15" s="503"/>
      <c r="AO15" s="500"/>
      <c r="AP15" s="519"/>
      <c r="AQ15" s="510" t="s">
        <v>325</v>
      </c>
      <c r="AR15" s="511">
        <v>0</v>
      </c>
      <c r="AS15" s="503"/>
      <c r="AT15" s="500"/>
      <c r="AU15" s="519"/>
      <c r="AV15" s="510" t="s">
        <v>325</v>
      </c>
      <c r="AW15" s="511">
        <v>0</v>
      </c>
      <c r="AX15" s="503"/>
      <c r="AY15" s="500"/>
      <c r="AZ15" s="519"/>
      <c r="BA15" s="510" t="s">
        <v>325</v>
      </c>
      <c r="BB15" s="511">
        <v>2624</v>
      </c>
      <c r="BC15" s="503"/>
      <c r="BD15" s="500"/>
      <c r="BE15" s="519"/>
      <c r="BF15" s="510" t="s">
        <v>325</v>
      </c>
      <c r="BG15" s="511">
        <v>0</v>
      </c>
      <c r="BH15" s="503"/>
      <c r="BI15" s="500"/>
      <c r="BJ15" s="519"/>
      <c r="BK15" s="510" t="s">
        <v>325</v>
      </c>
      <c r="BL15" s="511">
        <v>1</v>
      </c>
      <c r="BM15" s="503"/>
      <c r="BN15" s="500"/>
      <c r="BO15" s="519"/>
      <c r="BP15" s="510" t="s">
        <v>325</v>
      </c>
      <c r="BQ15" s="511">
        <v>135</v>
      </c>
      <c r="BR15" s="503"/>
      <c r="BS15" s="500"/>
      <c r="BT15" s="519"/>
      <c r="BU15" s="510" t="s">
        <v>325</v>
      </c>
      <c r="BV15" s="511">
        <v>676</v>
      </c>
      <c r="BW15" s="503"/>
      <c r="BX15" s="500"/>
      <c r="BY15" s="519"/>
      <c r="BZ15" s="510" t="s">
        <v>325</v>
      </c>
      <c r="CA15" s="511">
        <v>35192</v>
      </c>
      <c r="CB15" s="503"/>
      <c r="CC15" s="500"/>
      <c r="CD15" s="519"/>
      <c r="CE15" s="510" t="s">
        <v>325</v>
      </c>
      <c r="CF15" s="511">
        <v>0</v>
      </c>
      <c r="CG15" s="503"/>
      <c r="CH15" s="500"/>
      <c r="CI15" s="519"/>
      <c r="CJ15" s="510" t="s">
        <v>325</v>
      </c>
      <c r="CK15" s="511">
        <v>0</v>
      </c>
      <c r="CL15" s="503"/>
      <c r="CM15" s="500"/>
      <c r="CN15" s="519"/>
      <c r="CO15" s="510" t="s">
        <v>325</v>
      </c>
      <c r="CP15" s="511">
        <v>559</v>
      </c>
      <c r="CQ15" s="503"/>
      <c r="CR15" s="500"/>
      <c r="CS15" s="519"/>
      <c r="CT15" s="510" t="s">
        <v>325</v>
      </c>
      <c r="CU15" s="511">
        <v>8</v>
      </c>
      <c r="CV15" s="503"/>
      <c r="CW15" s="500"/>
      <c r="CX15" s="519"/>
      <c r="CY15" s="510" t="s">
        <v>325</v>
      </c>
      <c r="CZ15" s="511">
        <v>0</v>
      </c>
      <c r="DA15" s="503"/>
      <c r="DB15" s="500"/>
      <c r="DC15" s="519"/>
      <c r="DD15" s="510" t="s">
        <v>325</v>
      </c>
      <c r="DE15" s="511">
        <v>5752</v>
      </c>
      <c r="DF15" s="503"/>
      <c r="DG15" s="500"/>
      <c r="DH15" s="519"/>
      <c r="DI15" s="510" t="s">
        <v>325</v>
      </c>
      <c r="DJ15" s="511">
        <v>0</v>
      </c>
      <c r="DK15" s="503"/>
      <c r="DL15" s="500"/>
      <c r="DM15" s="519"/>
      <c r="DN15" s="510" t="s">
        <v>325</v>
      </c>
      <c r="DO15" s="511">
        <v>2488</v>
      </c>
      <c r="DP15" s="503"/>
      <c r="DQ15" s="500"/>
      <c r="DR15" s="519"/>
      <c r="DS15" s="510" t="s">
        <v>325</v>
      </c>
      <c r="DT15" s="511">
        <v>54</v>
      </c>
      <c r="DU15" s="503"/>
      <c r="DV15" s="500"/>
      <c r="DW15" s="519"/>
      <c r="DX15" s="510" t="s">
        <v>325</v>
      </c>
      <c r="DY15" s="511">
        <v>3747</v>
      </c>
      <c r="DZ15" s="503"/>
      <c r="EA15" s="500"/>
      <c r="EB15" s="519"/>
      <c r="EC15" s="510" t="s">
        <v>325</v>
      </c>
      <c r="ED15" s="511">
        <v>0</v>
      </c>
      <c r="EE15" s="503"/>
      <c r="EF15" s="500"/>
      <c r="EG15" s="519"/>
      <c r="EH15" s="510" t="s">
        <v>325</v>
      </c>
      <c r="EI15" s="511">
        <v>7726</v>
      </c>
      <c r="EJ15" s="503"/>
      <c r="EK15" s="500"/>
      <c r="EL15" s="519"/>
      <c r="EM15" s="510" t="s">
        <v>325</v>
      </c>
      <c r="EN15" s="511">
        <v>0</v>
      </c>
      <c r="EO15" s="503"/>
      <c r="EP15" s="500"/>
      <c r="EQ15" s="519"/>
      <c r="ER15" s="510" t="s">
        <v>325</v>
      </c>
      <c r="ES15" s="511">
        <v>0</v>
      </c>
      <c r="ET15" s="503"/>
      <c r="EU15" s="500"/>
      <c r="EV15" s="519"/>
      <c r="EW15" s="510" t="s">
        <v>325</v>
      </c>
      <c r="EX15" s="511">
        <v>14285</v>
      </c>
      <c r="EY15" s="503"/>
      <c r="EZ15" s="500"/>
      <c r="FA15" s="519"/>
      <c r="FB15" s="510" t="s">
        <v>325</v>
      </c>
      <c r="FC15" s="511">
        <v>102572</v>
      </c>
      <c r="FD15" s="503"/>
      <c r="FE15" s="500"/>
      <c r="FF15" s="519"/>
      <c r="FG15" s="510" t="s">
        <v>325</v>
      </c>
      <c r="FH15" s="511">
        <v>32295</v>
      </c>
      <c r="FI15" s="503"/>
      <c r="FJ15" s="500"/>
      <c r="FK15" s="519"/>
      <c r="FL15" s="510" t="s">
        <v>325</v>
      </c>
      <c r="FM15" s="511">
        <v>19</v>
      </c>
      <c r="FN15" s="503"/>
      <c r="FO15" s="500"/>
      <c r="FP15" s="519"/>
      <c r="FQ15" s="510" t="s">
        <v>325</v>
      </c>
      <c r="FR15" s="511">
        <v>0</v>
      </c>
      <c r="FS15" s="503"/>
      <c r="FT15" s="500"/>
      <c r="FU15" s="519"/>
      <c r="FV15" s="510" t="s">
        <v>325</v>
      </c>
      <c r="FW15" s="511">
        <v>0</v>
      </c>
      <c r="FX15" s="503"/>
      <c r="FY15" s="500"/>
      <c r="FZ15" s="519"/>
      <c r="GA15" s="510" t="s">
        <v>325</v>
      </c>
      <c r="GB15" s="511">
        <v>353</v>
      </c>
      <c r="GC15" s="503"/>
      <c r="GD15" s="500"/>
      <c r="GE15" s="519"/>
      <c r="GF15" s="510" t="s">
        <v>325</v>
      </c>
      <c r="GG15" s="511">
        <v>15</v>
      </c>
      <c r="GH15" s="503"/>
      <c r="GI15" s="500"/>
      <c r="GJ15" s="519"/>
      <c r="GK15" s="510" t="s">
        <v>325</v>
      </c>
      <c r="GL15" s="511">
        <v>73</v>
      </c>
      <c r="GM15" s="503"/>
      <c r="GN15" s="500"/>
      <c r="GO15" s="519"/>
      <c r="GP15" s="510" t="s">
        <v>325</v>
      </c>
      <c r="GQ15" s="511">
        <v>5947</v>
      </c>
      <c r="GR15" s="503"/>
      <c r="GS15" s="500"/>
      <c r="GT15" s="519"/>
      <c r="GU15" s="510" t="s">
        <v>325</v>
      </c>
      <c r="GV15" s="511">
        <v>0</v>
      </c>
      <c r="GW15" s="503"/>
      <c r="GX15" s="500"/>
      <c r="GY15" s="519"/>
      <c r="GZ15" s="510" t="s">
        <v>325</v>
      </c>
      <c r="HA15" s="511">
        <v>270</v>
      </c>
      <c r="HB15" s="503"/>
      <c r="HC15" s="500"/>
      <c r="HD15" s="519"/>
      <c r="HE15" s="510" t="s">
        <v>325</v>
      </c>
      <c r="HF15" s="511">
        <v>0</v>
      </c>
      <c r="HG15" s="503"/>
      <c r="HH15" s="500"/>
      <c r="HI15" s="519"/>
      <c r="HJ15" s="510" t="s">
        <v>325</v>
      </c>
      <c r="HK15" s="511">
        <v>4813</v>
      </c>
      <c r="HL15" s="503"/>
      <c r="HM15" s="500"/>
      <c r="HN15" s="519"/>
      <c r="HO15" s="510" t="s">
        <v>325</v>
      </c>
      <c r="HP15" s="511">
        <v>0</v>
      </c>
      <c r="HQ15" s="503"/>
      <c r="HR15" s="500"/>
      <c r="HS15" s="519"/>
      <c r="HT15" s="510" t="s">
        <v>325</v>
      </c>
      <c r="HU15" s="511">
        <v>16</v>
      </c>
      <c r="HV15" s="503"/>
      <c r="HW15" s="500"/>
      <c r="HX15" s="519"/>
      <c r="HY15" s="510" t="s">
        <v>325</v>
      </c>
      <c r="HZ15" s="511">
        <v>9258</v>
      </c>
      <c r="IA15" s="503"/>
      <c r="IB15" s="500"/>
      <c r="IC15" s="519"/>
      <c r="ID15" s="510" t="s">
        <v>325</v>
      </c>
      <c r="IE15" s="511">
        <v>0</v>
      </c>
      <c r="IF15" s="503"/>
      <c r="IG15" s="500"/>
      <c r="IH15" s="519"/>
      <c r="II15" s="510" t="s">
        <v>325</v>
      </c>
      <c r="IJ15" s="511">
        <v>3443</v>
      </c>
      <c r="IK15" s="503"/>
      <c r="IL15" s="500"/>
      <c r="IM15" s="519"/>
      <c r="IN15" s="510" t="s">
        <v>325</v>
      </c>
      <c r="IO15" s="511">
        <v>972</v>
      </c>
      <c r="IP15" s="503"/>
      <c r="IQ15" s="500"/>
      <c r="IR15" s="519"/>
      <c r="IS15" s="510" t="s">
        <v>325</v>
      </c>
      <c r="IT15" s="511">
        <v>572</v>
      </c>
      <c r="IU15" s="503"/>
      <c r="IV15" s="500"/>
      <c r="IW15" s="519"/>
      <c r="IX15" s="510" t="s">
        <v>325</v>
      </c>
      <c r="IY15" s="511">
        <v>1514</v>
      </c>
      <c r="IZ15" s="503"/>
      <c r="JA15" s="500"/>
      <c r="JB15" s="519"/>
      <c r="JC15" s="510" t="s">
        <v>325</v>
      </c>
      <c r="JD15" s="511">
        <v>1</v>
      </c>
      <c r="JE15" s="503"/>
      <c r="JF15" s="500"/>
      <c r="JG15" s="519"/>
      <c r="JH15" s="510" t="s">
        <v>325</v>
      </c>
      <c r="JI15" s="511">
        <v>0</v>
      </c>
      <c r="JJ15" s="503"/>
      <c r="JK15" s="500"/>
      <c r="JL15" s="519"/>
      <c r="JM15" s="510" t="s">
        <v>325</v>
      </c>
      <c r="JN15" s="511">
        <v>21037</v>
      </c>
      <c r="JO15" s="503"/>
      <c r="JP15" s="500"/>
      <c r="JQ15" s="519"/>
      <c r="JR15" s="510" t="s">
        <v>325</v>
      </c>
      <c r="JS15" s="511">
        <v>0</v>
      </c>
      <c r="JT15" s="503"/>
      <c r="JU15" s="500"/>
      <c r="JV15" s="519"/>
      <c r="JW15" s="510" t="s">
        <v>325</v>
      </c>
      <c r="JX15" s="511">
        <v>0</v>
      </c>
      <c r="JY15" s="503"/>
      <c r="JZ15" s="500"/>
      <c r="KA15" s="519"/>
      <c r="KB15" s="510" t="s">
        <v>325</v>
      </c>
      <c r="KC15" s="511">
        <v>0</v>
      </c>
      <c r="KD15" s="503"/>
      <c r="KE15" s="500"/>
      <c r="KF15" s="519"/>
      <c r="KG15" s="510" t="s">
        <v>325</v>
      </c>
      <c r="KH15" s="511">
        <v>0</v>
      </c>
      <c r="KI15" s="503"/>
      <c r="KJ15" s="500"/>
      <c r="KK15" s="519"/>
      <c r="KL15" s="510" t="s">
        <v>325</v>
      </c>
      <c r="KM15" s="511">
        <v>717</v>
      </c>
      <c r="KN15" s="503"/>
      <c r="KO15" s="500"/>
      <c r="KP15" s="519"/>
      <c r="KQ15" s="510" t="s">
        <v>325</v>
      </c>
      <c r="KR15" s="511">
        <v>5497</v>
      </c>
      <c r="KS15" s="503"/>
      <c r="KT15" s="500"/>
      <c r="KU15" s="519"/>
      <c r="KV15" s="510" t="s">
        <v>325</v>
      </c>
      <c r="KW15" s="511">
        <v>0</v>
      </c>
      <c r="KX15" s="503"/>
      <c r="KY15" s="500"/>
      <c r="KZ15" s="519"/>
      <c r="LA15" s="510" t="s">
        <v>325</v>
      </c>
      <c r="LB15" s="511">
        <v>53237</v>
      </c>
      <c r="LC15" s="503"/>
      <c r="LD15" s="500"/>
      <c r="LE15" s="519"/>
      <c r="LF15" s="510" t="s">
        <v>325</v>
      </c>
      <c r="LG15" s="511">
        <v>10983</v>
      </c>
      <c r="LH15" s="503"/>
      <c r="LI15" s="500"/>
      <c r="LJ15" s="519"/>
      <c r="LK15" s="510" t="s">
        <v>325</v>
      </c>
      <c r="LL15" s="511">
        <v>0</v>
      </c>
      <c r="LM15" s="503"/>
      <c r="LN15" s="500"/>
      <c r="LO15" s="519"/>
      <c r="LP15" s="510" t="s">
        <v>325</v>
      </c>
      <c r="LQ15" s="511">
        <v>1478</v>
      </c>
      <c r="LR15" s="503"/>
      <c r="LS15" s="500"/>
      <c r="LT15" s="519"/>
      <c r="LU15" s="510" t="s">
        <v>325</v>
      </c>
      <c r="LV15" s="511">
        <v>1946</v>
      </c>
      <c r="LW15" s="503"/>
      <c r="LX15" s="500"/>
      <c r="LY15" s="519"/>
      <c r="LZ15" s="510" t="s">
        <v>325</v>
      </c>
      <c r="MA15" s="511">
        <v>100</v>
      </c>
      <c r="MB15" s="503"/>
      <c r="MC15" s="500"/>
      <c r="MD15" s="519"/>
      <c r="ME15" s="510" t="s">
        <v>325</v>
      </c>
      <c r="MF15" s="511">
        <v>317</v>
      </c>
      <c r="MG15" s="503"/>
      <c r="MH15" s="500"/>
      <c r="MI15" s="519"/>
      <c r="MJ15" s="510" t="s">
        <v>325</v>
      </c>
      <c r="MK15" s="511">
        <v>0</v>
      </c>
      <c r="ML15" s="503"/>
      <c r="MM15" s="500"/>
      <c r="MN15" s="519"/>
      <c r="MO15" s="510" t="s">
        <v>325</v>
      </c>
      <c r="MP15" s="511">
        <v>8790</v>
      </c>
      <c r="MQ15" s="503"/>
      <c r="MR15" s="500"/>
      <c r="MS15" s="519"/>
      <c r="MT15" s="510" t="s">
        <v>325</v>
      </c>
      <c r="MU15" s="511">
        <v>101</v>
      </c>
      <c r="MV15" s="503"/>
    </row>
    <row r="16" spans="1:360" x14ac:dyDescent="0.25">
      <c r="A16" s="500"/>
      <c r="B16" s="520"/>
      <c r="C16" s="510" t="s">
        <v>326</v>
      </c>
      <c r="D16" s="511">
        <v>588</v>
      </c>
      <c r="E16" s="503"/>
      <c r="F16" s="500"/>
      <c r="G16" s="520"/>
      <c r="H16" s="510" t="s">
        <v>326</v>
      </c>
      <c r="I16" s="511">
        <v>0</v>
      </c>
      <c r="J16" s="503"/>
      <c r="K16" s="500"/>
      <c r="L16" s="520"/>
      <c r="M16" s="510" t="s">
        <v>326</v>
      </c>
      <c r="N16" s="511">
        <v>6390</v>
      </c>
      <c r="O16" s="503"/>
      <c r="P16" s="500"/>
      <c r="Q16" s="520"/>
      <c r="R16" s="510" t="s">
        <v>326</v>
      </c>
      <c r="S16" s="511">
        <v>41</v>
      </c>
      <c r="T16" s="503"/>
      <c r="U16" s="500"/>
      <c r="V16" s="520"/>
      <c r="W16" s="510" t="s">
        <v>326</v>
      </c>
      <c r="X16" s="511">
        <v>3512</v>
      </c>
      <c r="Y16" s="503"/>
      <c r="Z16" s="500"/>
      <c r="AA16" s="520"/>
      <c r="AB16" s="510" t="s">
        <v>326</v>
      </c>
      <c r="AC16" s="511">
        <v>836</v>
      </c>
      <c r="AD16" s="503"/>
      <c r="AE16" s="500"/>
      <c r="AF16" s="520"/>
      <c r="AG16" s="510" t="s">
        <v>326</v>
      </c>
      <c r="AH16" s="511">
        <v>20436</v>
      </c>
      <c r="AI16" s="503"/>
      <c r="AJ16" s="500"/>
      <c r="AK16" s="520"/>
      <c r="AL16" s="510" t="s">
        <v>326</v>
      </c>
      <c r="AM16" s="511">
        <v>1446</v>
      </c>
      <c r="AN16" s="503"/>
      <c r="AO16" s="500"/>
      <c r="AP16" s="520"/>
      <c r="AQ16" s="510" t="s">
        <v>326</v>
      </c>
      <c r="AR16" s="511">
        <v>1</v>
      </c>
      <c r="AS16" s="503"/>
      <c r="AT16" s="500"/>
      <c r="AU16" s="520"/>
      <c r="AV16" s="510" t="s">
        <v>326</v>
      </c>
      <c r="AW16" s="511">
        <v>188</v>
      </c>
      <c r="AX16" s="503"/>
      <c r="AY16" s="500"/>
      <c r="AZ16" s="520"/>
      <c r="BA16" s="510" t="s">
        <v>326</v>
      </c>
      <c r="BB16" s="511">
        <v>146</v>
      </c>
      <c r="BC16" s="503"/>
      <c r="BD16" s="500"/>
      <c r="BE16" s="520"/>
      <c r="BF16" s="510" t="s">
        <v>326</v>
      </c>
      <c r="BG16" s="511">
        <v>116</v>
      </c>
      <c r="BH16" s="503"/>
      <c r="BI16" s="500"/>
      <c r="BJ16" s="520"/>
      <c r="BK16" s="510" t="s">
        <v>326</v>
      </c>
      <c r="BL16" s="511">
        <v>1941</v>
      </c>
      <c r="BM16" s="503"/>
      <c r="BN16" s="500"/>
      <c r="BO16" s="520"/>
      <c r="BP16" s="510" t="s">
        <v>326</v>
      </c>
      <c r="BQ16" s="511">
        <v>35456</v>
      </c>
      <c r="BR16" s="503"/>
      <c r="BS16" s="500"/>
      <c r="BT16" s="520"/>
      <c r="BU16" s="510" t="s">
        <v>326</v>
      </c>
      <c r="BV16" s="511">
        <v>2006</v>
      </c>
      <c r="BW16" s="503"/>
      <c r="BX16" s="500"/>
      <c r="BY16" s="520"/>
      <c r="BZ16" s="510" t="s">
        <v>326</v>
      </c>
      <c r="CA16" s="511">
        <v>0</v>
      </c>
      <c r="CB16" s="503"/>
      <c r="CC16" s="500"/>
      <c r="CD16" s="520"/>
      <c r="CE16" s="510" t="s">
        <v>326</v>
      </c>
      <c r="CF16" s="511">
        <v>245</v>
      </c>
      <c r="CG16" s="503"/>
      <c r="CH16" s="500"/>
      <c r="CI16" s="520"/>
      <c r="CJ16" s="510" t="s">
        <v>326</v>
      </c>
      <c r="CK16" s="511">
        <v>0</v>
      </c>
      <c r="CL16" s="503"/>
      <c r="CM16" s="500"/>
      <c r="CN16" s="520"/>
      <c r="CO16" s="510" t="s">
        <v>326</v>
      </c>
      <c r="CP16" s="511">
        <v>4129</v>
      </c>
      <c r="CQ16" s="503"/>
      <c r="CR16" s="500"/>
      <c r="CS16" s="520"/>
      <c r="CT16" s="510" t="s">
        <v>326</v>
      </c>
      <c r="CU16" s="511">
        <v>12009</v>
      </c>
      <c r="CV16" s="503"/>
      <c r="CW16" s="500"/>
      <c r="CX16" s="520"/>
      <c r="CY16" s="510" t="s">
        <v>326</v>
      </c>
      <c r="CZ16" s="511">
        <v>4324</v>
      </c>
      <c r="DA16" s="503"/>
      <c r="DB16" s="500"/>
      <c r="DC16" s="520"/>
      <c r="DD16" s="510" t="s">
        <v>326</v>
      </c>
      <c r="DE16" s="511">
        <v>68</v>
      </c>
      <c r="DF16" s="503"/>
      <c r="DG16" s="500"/>
      <c r="DH16" s="520"/>
      <c r="DI16" s="510" t="s">
        <v>326</v>
      </c>
      <c r="DJ16" s="511">
        <v>384</v>
      </c>
      <c r="DK16" s="503"/>
      <c r="DL16" s="500"/>
      <c r="DM16" s="520"/>
      <c r="DN16" s="510" t="s">
        <v>326</v>
      </c>
      <c r="DO16" s="511">
        <v>13421</v>
      </c>
      <c r="DP16" s="503"/>
      <c r="DQ16" s="500"/>
      <c r="DR16" s="520"/>
      <c r="DS16" s="510" t="s">
        <v>326</v>
      </c>
      <c r="DT16" s="511">
        <v>2812</v>
      </c>
      <c r="DU16" s="503"/>
      <c r="DV16" s="500"/>
      <c r="DW16" s="520"/>
      <c r="DX16" s="510" t="s">
        <v>326</v>
      </c>
      <c r="DY16" s="511">
        <v>12956</v>
      </c>
      <c r="DZ16" s="503"/>
      <c r="EA16" s="500"/>
      <c r="EB16" s="520"/>
      <c r="EC16" s="510" t="s">
        <v>326</v>
      </c>
      <c r="ED16" s="511">
        <v>121</v>
      </c>
      <c r="EE16" s="503"/>
      <c r="EF16" s="500"/>
      <c r="EG16" s="520"/>
      <c r="EH16" s="510" t="s">
        <v>326</v>
      </c>
      <c r="EI16" s="511">
        <v>105356</v>
      </c>
      <c r="EJ16" s="503"/>
      <c r="EK16" s="500"/>
      <c r="EL16" s="520"/>
      <c r="EM16" s="510" t="s">
        <v>326</v>
      </c>
      <c r="EN16" s="511">
        <v>9</v>
      </c>
      <c r="EO16" s="503"/>
      <c r="EP16" s="500"/>
      <c r="EQ16" s="520"/>
      <c r="ER16" s="510" t="s">
        <v>326</v>
      </c>
      <c r="ES16" s="511">
        <v>60</v>
      </c>
      <c r="ET16" s="503"/>
      <c r="EU16" s="500"/>
      <c r="EV16" s="520"/>
      <c r="EW16" s="510" t="s">
        <v>326</v>
      </c>
      <c r="EX16" s="511">
        <v>28090</v>
      </c>
      <c r="EY16" s="503"/>
      <c r="EZ16" s="500"/>
      <c r="FA16" s="520"/>
      <c r="FB16" s="510" t="s">
        <v>326</v>
      </c>
      <c r="FC16" s="511">
        <v>211077</v>
      </c>
      <c r="FD16" s="503"/>
      <c r="FE16" s="500"/>
      <c r="FF16" s="520"/>
      <c r="FG16" s="510" t="s">
        <v>326</v>
      </c>
      <c r="FH16" s="511">
        <v>27097</v>
      </c>
      <c r="FI16" s="503"/>
      <c r="FJ16" s="500"/>
      <c r="FK16" s="520"/>
      <c r="FL16" s="510" t="s">
        <v>326</v>
      </c>
      <c r="FM16" s="511">
        <v>11950</v>
      </c>
      <c r="FN16" s="503"/>
      <c r="FO16" s="500"/>
      <c r="FP16" s="520"/>
      <c r="FQ16" s="510" t="s">
        <v>326</v>
      </c>
      <c r="FR16" s="511">
        <v>701</v>
      </c>
      <c r="FS16" s="503"/>
      <c r="FT16" s="500"/>
      <c r="FU16" s="520"/>
      <c r="FV16" s="510" t="s">
        <v>326</v>
      </c>
      <c r="FW16" s="511">
        <v>2549</v>
      </c>
      <c r="FX16" s="503"/>
      <c r="FY16" s="500"/>
      <c r="FZ16" s="520"/>
      <c r="GA16" s="510" t="s">
        <v>326</v>
      </c>
      <c r="GB16" s="511">
        <v>14627</v>
      </c>
      <c r="GC16" s="503"/>
      <c r="GD16" s="500"/>
      <c r="GE16" s="520"/>
      <c r="GF16" s="510" t="s">
        <v>326</v>
      </c>
      <c r="GG16" s="511">
        <v>67</v>
      </c>
      <c r="GH16" s="503"/>
      <c r="GI16" s="500"/>
      <c r="GJ16" s="520"/>
      <c r="GK16" s="510" t="s">
        <v>326</v>
      </c>
      <c r="GL16" s="511">
        <v>610</v>
      </c>
      <c r="GM16" s="503"/>
      <c r="GN16" s="500"/>
      <c r="GO16" s="520"/>
      <c r="GP16" s="510" t="s">
        <v>326</v>
      </c>
      <c r="GQ16" s="511">
        <v>36464</v>
      </c>
      <c r="GR16" s="503"/>
      <c r="GS16" s="500"/>
      <c r="GT16" s="520"/>
      <c r="GU16" s="510" t="s">
        <v>326</v>
      </c>
      <c r="GV16" s="511">
        <v>3</v>
      </c>
      <c r="GW16" s="503"/>
      <c r="GX16" s="500"/>
      <c r="GY16" s="520"/>
      <c r="GZ16" s="510" t="s">
        <v>326</v>
      </c>
      <c r="HA16" s="511">
        <v>2808</v>
      </c>
      <c r="HB16" s="503"/>
      <c r="HC16" s="500"/>
      <c r="HD16" s="520"/>
      <c r="HE16" s="510" t="s">
        <v>326</v>
      </c>
      <c r="HF16" s="511">
        <v>2824</v>
      </c>
      <c r="HG16" s="503"/>
      <c r="HH16" s="500"/>
      <c r="HI16" s="520"/>
      <c r="HJ16" s="510" t="s">
        <v>326</v>
      </c>
      <c r="HK16" s="511">
        <v>9304</v>
      </c>
      <c r="HL16" s="503"/>
      <c r="HM16" s="500"/>
      <c r="HN16" s="520"/>
      <c r="HO16" s="510" t="s">
        <v>326</v>
      </c>
      <c r="HP16" s="511">
        <v>11</v>
      </c>
      <c r="HQ16" s="503"/>
      <c r="HR16" s="500"/>
      <c r="HS16" s="520"/>
      <c r="HT16" s="510" t="s">
        <v>326</v>
      </c>
      <c r="HU16" s="511">
        <v>6876</v>
      </c>
      <c r="HV16" s="503"/>
      <c r="HW16" s="500"/>
      <c r="HX16" s="520"/>
      <c r="HY16" s="510" t="s">
        <v>326</v>
      </c>
      <c r="HZ16" s="511">
        <v>0</v>
      </c>
      <c r="IA16" s="503"/>
      <c r="IB16" s="500"/>
      <c r="IC16" s="520"/>
      <c r="ID16" s="510" t="s">
        <v>326</v>
      </c>
      <c r="IE16" s="511">
        <v>5116</v>
      </c>
      <c r="IF16" s="503"/>
      <c r="IG16" s="500"/>
      <c r="IH16" s="520"/>
      <c r="II16" s="510" t="s">
        <v>326</v>
      </c>
      <c r="IJ16" s="511">
        <v>596</v>
      </c>
      <c r="IK16" s="503"/>
      <c r="IL16" s="500"/>
      <c r="IM16" s="520"/>
      <c r="IN16" s="510" t="s">
        <v>326</v>
      </c>
      <c r="IO16" s="511">
        <v>78</v>
      </c>
      <c r="IP16" s="503"/>
      <c r="IQ16" s="500"/>
      <c r="IR16" s="520"/>
      <c r="IS16" s="510" t="s">
        <v>326</v>
      </c>
      <c r="IT16" s="511">
        <v>3196</v>
      </c>
      <c r="IU16" s="503"/>
      <c r="IV16" s="500"/>
      <c r="IW16" s="520"/>
      <c r="IX16" s="510" t="s">
        <v>326</v>
      </c>
      <c r="IY16" s="511">
        <v>5763</v>
      </c>
      <c r="IZ16" s="503"/>
      <c r="JA16" s="500"/>
      <c r="JB16" s="520"/>
      <c r="JC16" s="510" t="s">
        <v>326</v>
      </c>
      <c r="JD16" s="511">
        <v>1322</v>
      </c>
      <c r="JE16" s="503"/>
      <c r="JF16" s="500"/>
      <c r="JG16" s="520"/>
      <c r="JH16" s="510" t="s">
        <v>326</v>
      </c>
      <c r="JI16" s="511">
        <v>639</v>
      </c>
      <c r="JJ16" s="503"/>
      <c r="JK16" s="500"/>
      <c r="JL16" s="520"/>
      <c r="JM16" s="510" t="s">
        <v>326</v>
      </c>
      <c r="JN16" s="511">
        <v>87938</v>
      </c>
      <c r="JO16" s="503"/>
      <c r="JP16" s="500"/>
      <c r="JQ16" s="520"/>
      <c r="JR16" s="510" t="s">
        <v>326</v>
      </c>
      <c r="JS16" s="511">
        <v>2062</v>
      </c>
      <c r="JT16" s="503"/>
      <c r="JU16" s="500"/>
      <c r="JV16" s="520"/>
      <c r="JW16" s="510" t="s">
        <v>326</v>
      </c>
      <c r="JX16" s="511">
        <v>2</v>
      </c>
      <c r="JY16" s="503"/>
      <c r="JZ16" s="500"/>
      <c r="KA16" s="520"/>
      <c r="KB16" s="510" t="s">
        <v>326</v>
      </c>
      <c r="KC16" s="511">
        <v>0</v>
      </c>
      <c r="KD16" s="503"/>
      <c r="KE16" s="500"/>
      <c r="KF16" s="520"/>
      <c r="KG16" s="510" t="s">
        <v>326</v>
      </c>
      <c r="KH16" s="511">
        <v>69</v>
      </c>
      <c r="KI16" s="503"/>
      <c r="KJ16" s="500"/>
      <c r="KK16" s="520"/>
      <c r="KL16" s="510" t="s">
        <v>326</v>
      </c>
      <c r="KM16" s="511">
        <v>6076</v>
      </c>
      <c r="KN16" s="503"/>
      <c r="KO16" s="500"/>
      <c r="KP16" s="520"/>
      <c r="KQ16" s="510" t="s">
        <v>326</v>
      </c>
      <c r="KR16" s="511">
        <v>34355</v>
      </c>
      <c r="KS16" s="503"/>
      <c r="KT16" s="500"/>
      <c r="KU16" s="520"/>
      <c r="KV16" s="510" t="s">
        <v>326</v>
      </c>
      <c r="KW16" s="511">
        <v>140</v>
      </c>
      <c r="KX16" s="503"/>
      <c r="KY16" s="500"/>
      <c r="KZ16" s="520"/>
      <c r="LA16" s="510" t="s">
        <v>326</v>
      </c>
      <c r="LB16" s="511">
        <v>111755</v>
      </c>
      <c r="LC16" s="503"/>
      <c r="LD16" s="500"/>
      <c r="LE16" s="520"/>
      <c r="LF16" s="510" t="s">
        <v>326</v>
      </c>
      <c r="LG16" s="511">
        <v>15851</v>
      </c>
      <c r="LH16" s="503"/>
      <c r="LI16" s="500"/>
      <c r="LJ16" s="520"/>
      <c r="LK16" s="510" t="s">
        <v>326</v>
      </c>
      <c r="LL16" s="511">
        <v>1728</v>
      </c>
      <c r="LM16" s="503"/>
      <c r="LN16" s="500"/>
      <c r="LO16" s="520"/>
      <c r="LP16" s="510" t="s">
        <v>326</v>
      </c>
      <c r="LQ16" s="511">
        <v>14414</v>
      </c>
      <c r="LR16" s="503"/>
      <c r="LS16" s="500"/>
      <c r="LT16" s="520"/>
      <c r="LU16" s="510" t="s">
        <v>326</v>
      </c>
      <c r="LV16" s="511">
        <v>6909</v>
      </c>
      <c r="LW16" s="503"/>
      <c r="LX16" s="500"/>
      <c r="LY16" s="520"/>
      <c r="LZ16" s="510" t="s">
        <v>326</v>
      </c>
      <c r="MA16" s="511">
        <v>6</v>
      </c>
      <c r="MB16" s="503"/>
      <c r="MC16" s="500"/>
      <c r="MD16" s="520"/>
      <c r="ME16" s="510" t="s">
        <v>326</v>
      </c>
      <c r="MF16" s="511">
        <v>1</v>
      </c>
      <c r="MG16" s="503"/>
      <c r="MH16" s="500"/>
      <c r="MI16" s="520"/>
      <c r="MJ16" s="510" t="s">
        <v>326</v>
      </c>
      <c r="MK16" s="511">
        <v>3164</v>
      </c>
      <c r="ML16" s="503"/>
      <c r="MM16" s="500"/>
      <c r="MN16" s="520"/>
      <c r="MO16" s="510" t="s">
        <v>326</v>
      </c>
      <c r="MP16" s="511">
        <v>12420</v>
      </c>
      <c r="MQ16" s="503"/>
      <c r="MR16" s="500"/>
      <c r="MS16" s="520"/>
      <c r="MT16" s="510" t="s">
        <v>326</v>
      </c>
      <c r="MU16" s="511">
        <v>201</v>
      </c>
      <c r="MV16" s="503"/>
    </row>
    <row r="17" spans="1:360" x14ac:dyDescent="0.25">
      <c r="A17" s="500"/>
      <c r="B17" s="545"/>
      <c r="C17" s="546" t="s">
        <v>309</v>
      </c>
      <c r="D17" s="547">
        <v>75543</v>
      </c>
      <c r="E17" s="504"/>
      <c r="F17" s="500"/>
      <c r="G17" s="545"/>
      <c r="H17" s="546" t="s">
        <v>309</v>
      </c>
      <c r="I17" s="547">
        <v>157</v>
      </c>
      <c r="J17" s="504"/>
      <c r="K17" s="500"/>
      <c r="L17" s="545"/>
      <c r="M17" s="546" t="s">
        <v>309</v>
      </c>
      <c r="N17" s="547">
        <v>47689</v>
      </c>
      <c r="O17" s="504"/>
      <c r="P17" s="500"/>
      <c r="Q17" s="545"/>
      <c r="R17" s="546" t="s">
        <v>309</v>
      </c>
      <c r="S17" s="547">
        <v>10913</v>
      </c>
      <c r="T17" s="504"/>
      <c r="U17" s="500"/>
      <c r="V17" s="545"/>
      <c r="W17" s="546" t="s">
        <v>309</v>
      </c>
      <c r="X17" s="547">
        <v>25365</v>
      </c>
      <c r="Y17" s="504"/>
      <c r="Z17" s="500"/>
      <c r="AA17" s="545"/>
      <c r="AB17" s="546" t="s">
        <v>309</v>
      </c>
      <c r="AC17" s="547">
        <v>62382</v>
      </c>
      <c r="AD17" s="504"/>
      <c r="AE17" s="500"/>
      <c r="AF17" s="545"/>
      <c r="AG17" s="546" t="s">
        <v>309</v>
      </c>
      <c r="AH17" s="547">
        <v>76525</v>
      </c>
      <c r="AI17" s="504"/>
      <c r="AJ17" s="500"/>
      <c r="AK17" s="545"/>
      <c r="AL17" s="546" t="s">
        <v>309</v>
      </c>
      <c r="AM17" s="547">
        <v>59412</v>
      </c>
      <c r="AN17" s="504"/>
      <c r="AO17" s="500"/>
      <c r="AP17" s="545"/>
      <c r="AQ17" s="546" t="s">
        <v>309</v>
      </c>
      <c r="AR17" s="547">
        <v>5150</v>
      </c>
      <c r="AS17" s="504"/>
      <c r="AT17" s="500"/>
      <c r="AU17" s="545"/>
      <c r="AV17" s="546" t="s">
        <v>309</v>
      </c>
      <c r="AW17" s="547">
        <v>3095</v>
      </c>
      <c r="AX17" s="504"/>
      <c r="AY17" s="500"/>
      <c r="AZ17" s="545"/>
      <c r="BA17" s="546" t="s">
        <v>309</v>
      </c>
      <c r="BB17" s="547">
        <v>15741</v>
      </c>
      <c r="BC17" s="504"/>
      <c r="BD17" s="500"/>
      <c r="BE17" s="545"/>
      <c r="BF17" s="546" t="s">
        <v>309</v>
      </c>
      <c r="BG17" s="547">
        <v>2263</v>
      </c>
      <c r="BH17" s="504"/>
      <c r="BI17" s="500"/>
      <c r="BJ17" s="545"/>
      <c r="BK17" s="546" t="s">
        <v>309</v>
      </c>
      <c r="BL17" s="547">
        <v>20841</v>
      </c>
      <c r="BM17" s="504"/>
      <c r="BN17" s="500"/>
      <c r="BO17" s="545"/>
      <c r="BP17" s="546" t="s">
        <v>309</v>
      </c>
      <c r="BQ17" s="547">
        <v>228251</v>
      </c>
      <c r="BR17" s="504"/>
      <c r="BS17" s="500"/>
      <c r="BT17" s="545"/>
      <c r="BU17" s="546" t="s">
        <v>309</v>
      </c>
      <c r="BV17" s="547">
        <v>55450</v>
      </c>
      <c r="BW17" s="504"/>
      <c r="BX17" s="500"/>
      <c r="BY17" s="545"/>
      <c r="BZ17" s="546" t="s">
        <v>309</v>
      </c>
      <c r="CA17" s="547">
        <v>167355</v>
      </c>
      <c r="CB17" s="504"/>
      <c r="CC17" s="500"/>
      <c r="CD17" s="545"/>
      <c r="CE17" s="546" t="s">
        <v>309</v>
      </c>
      <c r="CF17" s="547">
        <v>17169</v>
      </c>
      <c r="CG17" s="504"/>
      <c r="CH17" s="500"/>
      <c r="CI17" s="545"/>
      <c r="CJ17" s="546" t="s">
        <v>309</v>
      </c>
      <c r="CK17" s="547">
        <v>7990</v>
      </c>
      <c r="CL17" s="504"/>
      <c r="CM17" s="500"/>
      <c r="CN17" s="545"/>
      <c r="CO17" s="546" t="s">
        <v>309</v>
      </c>
      <c r="CP17" s="547">
        <v>71124</v>
      </c>
      <c r="CQ17" s="504"/>
      <c r="CR17" s="500"/>
      <c r="CS17" s="545"/>
      <c r="CT17" s="546" t="s">
        <v>309</v>
      </c>
      <c r="CU17" s="547">
        <v>58909</v>
      </c>
      <c r="CV17" s="504"/>
      <c r="CW17" s="500"/>
      <c r="CX17" s="545"/>
      <c r="CY17" s="546" t="s">
        <v>309</v>
      </c>
      <c r="CZ17" s="547">
        <v>4397</v>
      </c>
      <c r="DA17" s="504"/>
      <c r="DB17" s="500"/>
      <c r="DC17" s="545"/>
      <c r="DD17" s="546" t="s">
        <v>309</v>
      </c>
      <c r="DE17" s="547">
        <v>128937</v>
      </c>
      <c r="DF17" s="504"/>
      <c r="DG17" s="500"/>
      <c r="DH17" s="545"/>
      <c r="DI17" s="546" t="s">
        <v>309</v>
      </c>
      <c r="DJ17" s="547">
        <v>5648</v>
      </c>
      <c r="DK17" s="504"/>
      <c r="DL17" s="500"/>
      <c r="DM17" s="545"/>
      <c r="DN17" s="546" t="s">
        <v>309</v>
      </c>
      <c r="DO17" s="547">
        <v>65237</v>
      </c>
      <c r="DP17" s="504"/>
      <c r="DQ17" s="500"/>
      <c r="DR17" s="545"/>
      <c r="DS17" s="546" t="s">
        <v>309</v>
      </c>
      <c r="DT17" s="547">
        <v>57010</v>
      </c>
      <c r="DU17" s="504"/>
      <c r="DV17" s="500"/>
      <c r="DW17" s="545"/>
      <c r="DX17" s="546" t="s">
        <v>309</v>
      </c>
      <c r="DY17" s="547">
        <v>35274</v>
      </c>
      <c r="DZ17" s="504"/>
      <c r="EA17" s="500"/>
      <c r="EB17" s="545"/>
      <c r="EC17" s="546" t="s">
        <v>309</v>
      </c>
      <c r="ED17" s="547">
        <v>4104</v>
      </c>
      <c r="EE17" s="504"/>
      <c r="EF17" s="500"/>
      <c r="EG17" s="545"/>
      <c r="EH17" s="546" t="s">
        <v>309</v>
      </c>
      <c r="EI17" s="547">
        <v>461498</v>
      </c>
      <c r="EJ17" s="504"/>
      <c r="EK17" s="500"/>
      <c r="EL17" s="545"/>
      <c r="EM17" s="546" t="s">
        <v>309</v>
      </c>
      <c r="EN17" s="547">
        <v>12</v>
      </c>
      <c r="EO17" s="504"/>
      <c r="EP17" s="500"/>
      <c r="EQ17" s="545"/>
      <c r="ER17" s="546" t="s">
        <v>309</v>
      </c>
      <c r="ES17" s="547">
        <v>28652</v>
      </c>
      <c r="ET17" s="504"/>
      <c r="EU17" s="500"/>
      <c r="EV17" s="545"/>
      <c r="EW17" s="546" t="s">
        <v>309</v>
      </c>
      <c r="EX17" s="547">
        <v>140737</v>
      </c>
      <c r="EY17" s="504"/>
      <c r="EZ17" s="500"/>
      <c r="FA17" s="545"/>
      <c r="FB17" s="546" t="s">
        <v>309</v>
      </c>
      <c r="FC17" s="547">
        <v>4581298</v>
      </c>
      <c r="FD17" s="504"/>
      <c r="FE17" s="500"/>
      <c r="FF17" s="545"/>
      <c r="FG17" s="546" t="s">
        <v>309</v>
      </c>
      <c r="FH17" s="547">
        <v>343877</v>
      </c>
      <c r="FI17" s="504"/>
      <c r="FJ17" s="500"/>
      <c r="FK17" s="545"/>
      <c r="FL17" s="546" t="s">
        <v>309</v>
      </c>
      <c r="FM17" s="547">
        <v>56745</v>
      </c>
      <c r="FN17" s="504"/>
      <c r="FO17" s="500"/>
      <c r="FP17" s="545"/>
      <c r="FQ17" s="546" t="s">
        <v>309</v>
      </c>
      <c r="FR17" s="547">
        <v>1636</v>
      </c>
      <c r="FS17" s="504"/>
      <c r="FT17" s="500"/>
      <c r="FU17" s="545"/>
      <c r="FV17" s="546" t="s">
        <v>309</v>
      </c>
      <c r="FW17" s="547">
        <v>14205</v>
      </c>
      <c r="FX17" s="504"/>
      <c r="FY17" s="500"/>
      <c r="FZ17" s="545"/>
      <c r="GA17" s="546" t="s">
        <v>309</v>
      </c>
      <c r="GB17" s="547">
        <v>93491</v>
      </c>
      <c r="GC17" s="504"/>
      <c r="GD17" s="500"/>
      <c r="GE17" s="545"/>
      <c r="GF17" s="546" t="s">
        <v>309</v>
      </c>
      <c r="GG17" s="547">
        <v>3455</v>
      </c>
      <c r="GH17" s="504"/>
      <c r="GI17" s="500"/>
      <c r="GJ17" s="545"/>
      <c r="GK17" s="546" t="s">
        <v>309</v>
      </c>
      <c r="GL17" s="547">
        <v>29301</v>
      </c>
      <c r="GM17" s="504"/>
      <c r="GN17" s="500"/>
      <c r="GO17" s="545"/>
      <c r="GP17" s="546" t="s">
        <v>309</v>
      </c>
      <c r="GQ17" s="547">
        <v>239431</v>
      </c>
      <c r="GR17" s="504"/>
      <c r="GS17" s="500"/>
      <c r="GT17" s="545"/>
      <c r="GU17" s="546" t="s">
        <v>309</v>
      </c>
      <c r="GV17" s="547">
        <v>91</v>
      </c>
      <c r="GW17" s="504"/>
      <c r="GX17" s="500"/>
      <c r="GY17" s="545"/>
      <c r="GZ17" s="546" t="s">
        <v>309</v>
      </c>
      <c r="HA17" s="547">
        <v>37009</v>
      </c>
      <c r="HB17" s="504"/>
      <c r="HC17" s="500"/>
      <c r="HD17" s="545"/>
      <c r="HE17" s="546" t="s">
        <v>309</v>
      </c>
      <c r="HF17" s="547">
        <v>27418</v>
      </c>
      <c r="HG17" s="504"/>
      <c r="HH17" s="500"/>
      <c r="HI17" s="545"/>
      <c r="HJ17" s="546" t="s">
        <v>309</v>
      </c>
      <c r="HK17" s="547">
        <v>91364</v>
      </c>
      <c r="HL17" s="504"/>
      <c r="HM17" s="500"/>
      <c r="HN17" s="545"/>
      <c r="HO17" s="546" t="s">
        <v>309</v>
      </c>
      <c r="HP17" s="547">
        <v>9193</v>
      </c>
      <c r="HQ17" s="504"/>
      <c r="HR17" s="500"/>
      <c r="HS17" s="545"/>
      <c r="HT17" s="546" t="s">
        <v>309</v>
      </c>
      <c r="HU17" s="547">
        <v>64262</v>
      </c>
      <c r="HV17" s="504"/>
      <c r="HW17" s="500"/>
      <c r="HX17" s="545"/>
      <c r="HY17" s="546" t="s">
        <v>309</v>
      </c>
      <c r="HZ17" s="547">
        <v>28145</v>
      </c>
      <c r="IA17" s="504"/>
      <c r="IB17" s="500"/>
      <c r="IC17" s="545"/>
      <c r="ID17" s="546" t="s">
        <v>309</v>
      </c>
      <c r="IE17" s="547">
        <v>10745</v>
      </c>
      <c r="IF17" s="504"/>
      <c r="IG17" s="500"/>
      <c r="IH17" s="545"/>
      <c r="II17" s="546" t="s">
        <v>309</v>
      </c>
      <c r="IJ17" s="547">
        <v>46550</v>
      </c>
      <c r="IK17" s="504"/>
      <c r="IL17" s="500"/>
      <c r="IM17" s="545"/>
      <c r="IN17" s="546" t="s">
        <v>309</v>
      </c>
      <c r="IO17" s="547">
        <v>9854</v>
      </c>
      <c r="IP17" s="504"/>
      <c r="IQ17" s="500"/>
      <c r="IR17" s="545"/>
      <c r="IS17" s="546" t="s">
        <v>309</v>
      </c>
      <c r="IT17" s="547">
        <v>79912</v>
      </c>
      <c r="IU17" s="504"/>
      <c r="IV17" s="500"/>
      <c r="IW17" s="545"/>
      <c r="IX17" s="546" t="s">
        <v>309</v>
      </c>
      <c r="IY17" s="547">
        <v>108982</v>
      </c>
      <c r="IZ17" s="504"/>
      <c r="JA17" s="500"/>
      <c r="JB17" s="545"/>
      <c r="JC17" s="546" t="s">
        <v>309</v>
      </c>
      <c r="JD17" s="547">
        <v>43052</v>
      </c>
      <c r="JE17" s="504"/>
      <c r="JF17" s="500"/>
      <c r="JG17" s="545"/>
      <c r="JH17" s="546" t="s">
        <v>309</v>
      </c>
      <c r="JI17" s="547">
        <v>59045</v>
      </c>
      <c r="JJ17" s="504"/>
      <c r="JK17" s="500"/>
      <c r="JL17" s="545"/>
      <c r="JM17" s="546" t="s">
        <v>309</v>
      </c>
      <c r="JN17" s="547">
        <v>604587</v>
      </c>
      <c r="JO17" s="504"/>
      <c r="JP17" s="500"/>
      <c r="JQ17" s="545"/>
      <c r="JR17" s="546" t="s">
        <v>309</v>
      </c>
      <c r="JS17" s="547">
        <v>40244</v>
      </c>
      <c r="JT17" s="504"/>
      <c r="JU17" s="500"/>
      <c r="JV17" s="545"/>
      <c r="JW17" s="546" t="s">
        <v>309</v>
      </c>
      <c r="JX17" s="547">
        <v>8974</v>
      </c>
      <c r="JY17" s="504"/>
      <c r="JZ17" s="500"/>
      <c r="KA17" s="545"/>
      <c r="KB17" s="546" t="s">
        <v>309</v>
      </c>
      <c r="KC17" s="547">
        <v>4722</v>
      </c>
      <c r="KD17" s="504"/>
      <c r="KE17" s="500"/>
      <c r="KF17" s="545"/>
      <c r="KG17" s="546" t="s">
        <v>309</v>
      </c>
      <c r="KH17" s="547">
        <v>10258</v>
      </c>
      <c r="KI17" s="504"/>
      <c r="KJ17" s="500"/>
      <c r="KK17" s="545"/>
      <c r="KL17" s="546" t="s">
        <v>309</v>
      </c>
      <c r="KM17" s="547">
        <v>47641</v>
      </c>
      <c r="KN17" s="504"/>
      <c r="KO17" s="500"/>
      <c r="KP17" s="545"/>
      <c r="KQ17" s="546" t="s">
        <v>309</v>
      </c>
      <c r="KR17" s="547">
        <v>148179</v>
      </c>
      <c r="KS17" s="504"/>
      <c r="KT17" s="500"/>
      <c r="KU17" s="545"/>
      <c r="KV17" s="546" t="s">
        <v>309</v>
      </c>
      <c r="KW17" s="547">
        <v>17657</v>
      </c>
      <c r="KX17" s="504"/>
      <c r="KY17" s="500"/>
      <c r="KZ17" s="545"/>
      <c r="LA17" s="546" t="s">
        <v>309</v>
      </c>
      <c r="LB17" s="547">
        <v>1268700</v>
      </c>
      <c r="LC17" s="504"/>
      <c r="LD17" s="500"/>
      <c r="LE17" s="545"/>
      <c r="LF17" s="546" t="s">
        <v>309</v>
      </c>
      <c r="LG17" s="547">
        <v>312559</v>
      </c>
      <c r="LH17" s="504"/>
      <c r="LI17" s="500"/>
      <c r="LJ17" s="545"/>
      <c r="LK17" s="546" t="s">
        <v>309</v>
      </c>
      <c r="LL17" s="547">
        <v>20054</v>
      </c>
      <c r="LM17" s="504"/>
      <c r="LN17" s="500"/>
      <c r="LO17" s="545"/>
      <c r="LP17" s="546" t="s">
        <v>309</v>
      </c>
      <c r="LQ17" s="547">
        <v>93020</v>
      </c>
      <c r="LR17" s="504"/>
      <c r="LS17" s="500"/>
      <c r="LT17" s="545"/>
      <c r="LU17" s="546" t="s">
        <v>309</v>
      </c>
      <c r="LV17" s="547">
        <v>39424</v>
      </c>
      <c r="LW17" s="504"/>
      <c r="LX17" s="500"/>
      <c r="LY17" s="545"/>
      <c r="LZ17" s="546" t="s">
        <v>309</v>
      </c>
      <c r="MA17" s="547">
        <v>2652</v>
      </c>
      <c r="MB17" s="504"/>
      <c r="MC17" s="500"/>
      <c r="MD17" s="545"/>
      <c r="ME17" s="546" t="s">
        <v>309</v>
      </c>
      <c r="MF17" s="547">
        <v>12176</v>
      </c>
      <c r="MG17" s="504"/>
      <c r="MH17" s="500"/>
      <c r="MI17" s="545"/>
      <c r="MJ17" s="546" t="s">
        <v>309</v>
      </c>
      <c r="MK17" s="547">
        <v>43410</v>
      </c>
      <c r="ML17" s="504"/>
      <c r="MM17" s="500"/>
      <c r="MN17" s="545"/>
      <c r="MO17" s="546" t="s">
        <v>309</v>
      </c>
      <c r="MP17" s="547">
        <v>139758</v>
      </c>
      <c r="MQ17" s="504"/>
      <c r="MR17" s="500"/>
      <c r="MS17" s="545"/>
      <c r="MT17" s="546" t="s">
        <v>309</v>
      </c>
      <c r="MU17" s="547">
        <v>14425</v>
      </c>
      <c r="MV17" s="504"/>
    </row>
    <row r="18" spans="1:360" x14ac:dyDescent="0.25">
      <c r="A18" s="500"/>
      <c r="B18" s="521"/>
      <c r="C18" s="521"/>
      <c r="D18" s="521"/>
      <c r="E18" s="504"/>
      <c r="F18" s="500"/>
      <c r="G18" s="521"/>
      <c r="H18" s="521"/>
      <c r="I18" s="521"/>
      <c r="J18" s="504"/>
      <c r="K18" s="500"/>
      <c r="L18" s="521"/>
      <c r="M18" s="521"/>
      <c r="N18" s="521"/>
      <c r="O18" s="504"/>
      <c r="P18" s="500"/>
      <c r="Q18" s="521"/>
      <c r="R18" s="521"/>
      <c r="S18" s="521"/>
      <c r="T18" s="504"/>
      <c r="U18" s="500"/>
      <c r="V18" s="521"/>
      <c r="W18" s="521"/>
      <c r="X18" s="521"/>
      <c r="Y18" s="504"/>
      <c r="Z18" s="500"/>
      <c r="AA18" s="521"/>
      <c r="AB18" s="521"/>
      <c r="AC18" s="521"/>
      <c r="AD18" s="504"/>
      <c r="AE18" s="500"/>
      <c r="AF18" s="521"/>
      <c r="AG18" s="521"/>
      <c r="AH18" s="521"/>
      <c r="AI18" s="504"/>
      <c r="AJ18" s="500"/>
      <c r="AK18" s="521"/>
      <c r="AL18" s="521"/>
      <c r="AM18" s="521"/>
      <c r="AN18" s="504"/>
      <c r="AO18" s="500"/>
      <c r="AP18" s="521"/>
      <c r="AQ18" s="521"/>
      <c r="AR18" s="521"/>
      <c r="AS18" s="504"/>
      <c r="AT18" s="500"/>
      <c r="AU18" s="521"/>
      <c r="AV18" s="521"/>
      <c r="AW18" s="521"/>
      <c r="AX18" s="504"/>
      <c r="AY18" s="500"/>
      <c r="AZ18" s="521"/>
      <c r="BA18" s="521"/>
      <c r="BB18" s="521"/>
      <c r="BC18" s="504"/>
      <c r="BD18" s="500"/>
      <c r="BE18" s="521"/>
      <c r="BF18" s="521"/>
      <c r="BG18" s="521"/>
      <c r="BH18" s="504"/>
      <c r="BI18" s="500"/>
      <c r="BJ18" s="521"/>
      <c r="BK18" s="521"/>
      <c r="BL18" s="521"/>
      <c r="BM18" s="504"/>
      <c r="BN18" s="500"/>
      <c r="BO18" s="521"/>
      <c r="BP18" s="521"/>
      <c r="BQ18" s="521"/>
      <c r="BR18" s="504"/>
      <c r="BS18" s="500"/>
      <c r="BT18" s="521"/>
      <c r="BU18" s="521"/>
      <c r="BV18" s="521"/>
      <c r="BW18" s="504"/>
      <c r="BX18" s="500"/>
      <c r="BY18" s="521"/>
      <c r="BZ18" s="521"/>
      <c r="CA18" s="521"/>
      <c r="CB18" s="504"/>
      <c r="CC18" s="500"/>
      <c r="CD18" s="521"/>
      <c r="CE18" s="521"/>
      <c r="CF18" s="521"/>
      <c r="CG18" s="504"/>
      <c r="CH18" s="500"/>
      <c r="CI18" s="521"/>
      <c r="CJ18" s="521"/>
      <c r="CK18" s="521"/>
      <c r="CL18" s="504"/>
      <c r="CM18" s="500"/>
      <c r="CN18" s="521"/>
      <c r="CO18" s="521"/>
      <c r="CP18" s="521"/>
      <c r="CQ18" s="504"/>
      <c r="CR18" s="500"/>
      <c r="CS18" s="521"/>
      <c r="CT18" s="521"/>
      <c r="CU18" s="521"/>
      <c r="CV18" s="504"/>
      <c r="CW18" s="500"/>
      <c r="CX18" s="521"/>
      <c r="CY18" s="521"/>
      <c r="CZ18" s="521"/>
      <c r="DA18" s="504"/>
      <c r="DB18" s="500"/>
      <c r="DC18" s="521"/>
      <c r="DD18" s="521"/>
      <c r="DE18" s="521"/>
      <c r="DF18" s="504"/>
      <c r="DG18" s="500"/>
      <c r="DH18" s="521"/>
      <c r="DI18" s="521"/>
      <c r="DJ18" s="521"/>
      <c r="DK18" s="504"/>
      <c r="DL18" s="500"/>
      <c r="DM18" s="521"/>
      <c r="DN18" s="521"/>
      <c r="DO18" s="521"/>
      <c r="DP18" s="504"/>
      <c r="DQ18" s="500"/>
      <c r="DR18" s="521"/>
      <c r="DS18" s="521"/>
      <c r="DT18" s="521"/>
      <c r="DU18" s="504"/>
      <c r="DV18" s="500"/>
      <c r="DW18" s="521"/>
      <c r="DX18" s="521"/>
      <c r="DY18" s="521"/>
      <c r="DZ18" s="504"/>
      <c r="EA18" s="500"/>
      <c r="EB18" s="521"/>
      <c r="EC18" s="521"/>
      <c r="ED18" s="521"/>
      <c r="EE18" s="504"/>
      <c r="EF18" s="500"/>
      <c r="EG18" s="521"/>
      <c r="EH18" s="521"/>
      <c r="EI18" s="521"/>
      <c r="EJ18" s="504"/>
      <c r="EK18" s="500"/>
      <c r="EL18" s="521"/>
      <c r="EM18" s="521"/>
      <c r="EN18" s="521"/>
      <c r="EO18" s="504"/>
      <c r="EP18" s="500"/>
      <c r="EQ18" s="521"/>
      <c r="ER18" s="521"/>
      <c r="ES18" s="521"/>
      <c r="ET18" s="504"/>
      <c r="EU18" s="500"/>
      <c r="EV18" s="521"/>
      <c r="EW18" s="521"/>
      <c r="EX18" s="521"/>
      <c r="EY18" s="504"/>
      <c r="EZ18" s="500"/>
      <c r="FA18" s="521"/>
      <c r="FB18" s="521"/>
      <c r="FC18" s="521"/>
      <c r="FD18" s="504"/>
      <c r="FE18" s="500"/>
      <c r="FF18" s="521"/>
      <c r="FG18" s="521"/>
      <c r="FH18" s="521"/>
      <c r="FI18" s="504"/>
      <c r="FJ18" s="500"/>
      <c r="FK18" s="521"/>
      <c r="FL18" s="521"/>
      <c r="FM18" s="521"/>
      <c r="FN18" s="504"/>
      <c r="FO18" s="500"/>
      <c r="FP18" s="521"/>
      <c r="FQ18" s="521"/>
      <c r="FR18" s="521"/>
      <c r="FS18" s="504"/>
      <c r="FT18" s="500"/>
      <c r="FU18" s="521"/>
      <c r="FV18" s="521"/>
      <c r="FW18" s="521"/>
      <c r="FX18" s="504"/>
      <c r="FY18" s="500"/>
      <c r="FZ18" s="521"/>
      <c r="GA18" s="521"/>
      <c r="GB18" s="521"/>
      <c r="GC18" s="504"/>
      <c r="GD18" s="500"/>
      <c r="GE18" s="521"/>
      <c r="GF18" s="521"/>
      <c r="GG18" s="521"/>
      <c r="GH18" s="504"/>
      <c r="GI18" s="500"/>
      <c r="GJ18" s="521"/>
      <c r="GK18" s="521"/>
      <c r="GL18" s="521"/>
      <c r="GM18" s="504"/>
      <c r="GN18" s="500"/>
      <c r="GO18" s="521"/>
      <c r="GP18" s="521"/>
      <c r="GQ18" s="521"/>
      <c r="GR18" s="504"/>
      <c r="GS18" s="500"/>
      <c r="GT18" s="521"/>
      <c r="GU18" s="521"/>
      <c r="GV18" s="521"/>
      <c r="GW18" s="504"/>
      <c r="GX18" s="500"/>
      <c r="GY18" s="521"/>
      <c r="GZ18" s="521"/>
      <c r="HA18" s="521"/>
      <c r="HB18" s="504"/>
      <c r="HC18" s="500"/>
      <c r="HD18" s="521"/>
      <c r="HE18" s="521"/>
      <c r="HF18" s="521"/>
      <c r="HG18" s="504"/>
      <c r="HH18" s="500"/>
      <c r="HI18" s="521"/>
      <c r="HJ18" s="521"/>
      <c r="HK18" s="521"/>
      <c r="HL18" s="504"/>
      <c r="HM18" s="500"/>
      <c r="HN18" s="521"/>
      <c r="HO18" s="521"/>
      <c r="HP18" s="521"/>
      <c r="HQ18" s="504"/>
      <c r="HR18" s="500"/>
      <c r="HS18" s="521"/>
      <c r="HT18" s="521"/>
      <c r="HU18" s="521"/>
      <c r="HV18" s="504"/>
      <c r="HW18" s="500"/>
      <c r="HX18" s="521"/>
      <c r="HY18" s="521"/>
      <c r="HZ18" s="521"/>
      <c r="IA18" s="504"/>
      <c r="IB18" s="500"/>
      <c r="IC18" s="521"/>
      <c r="ID18" s="521"/>
      <c r="IE18" s="521"/>
      <c r="IF18" s="504"/>
      <c r="IG18" s="500"/>
      <c r="IH18" s="521"/>
      <c r="II18" s="521"/>
      <c r="IJ18" s="521"/>
      <c r="IK18" s="504"/>
      <c r="IL18" s="500"/>
      <c r="IM18" s="521"/>
      <c r="IN18" s="521"/>
      <c r="IO18" s="521"/>
      <c r="IP18" s="504"/>
      <c r="IQ18" s="500"/>
      <c r="IR18" s="521"/>
      <c r="IS18" s="521"/>
      <c r="IT18" s="521"/>
      <c r="IU18" s="504"/>
      <c r="IV18" s="500"/>
      <c r="IW18" s="521"/>
      <c r="IX18" s="521"/>
      <c r="IY18" s="521"/>
      <c r="IZ18" s="504"/>
      <c r="JA18" s="500"/>
      <c r="JB18" s="521"/>
      <c r="JC18" s="521"/>
      <c r="JD18" s="521"/>
      <c r="JE18" s="504"/>
      <c r="JF18" s="500"/>
      <c r="JG18" s="521"/>
      <c r="JH18" s="521"/>
      <c r="JI18" s="521"/>
      <c r="JJ18" s="504"/>
      <c r="JK18" s="500"/>
      <c r="JL18" s="521"/>
      <c r="JM18" s="521"/>
      <c r="JN18" s="521"/>
      <c r="JO18" s="504"/>
      <c r="JP18" s="500"/>
      <c r="JQ18" s="521"/>
      <c r="JR18" s="521"/>
      <c r="JS18" s="521"/>
      <c r="JT18" s="504"/>
      <c r="JU18" s="500"/>
      <c r="JV18" s="521"/>
      <c r="JW18" s="521"/>
      <c r="JX18" s="521"/>
      <c r="JY18" s="504"/>
      <c r="JZ18" s="500"/>
      <c r="KA18" s="521"/>
      <c r="KB18" s="521"/>
      <c r="KC18" s="521"/>
      <c r="KD18" s="504"/>
      <c r="KE18" s="500"/>
      <c r="KF18" s="521"/>
      <c r="KG18" s="521"/>
      <c r="KH18" s="521"/>
      <c r="KI18" s="504"/>
      <c r="KJ18" s="500"/>
      <c r="KK18" s="521"/>
      <c r="KL18" s="521"/>
      <c r="KM18" s="521"/>
      <c r="KN18" s="504"/>
      <c r="KO18" s="500"/>
      <c r="KP18" s="521"/>
      <c r="KQ18" s="521"/>
      <c r="KR18" s="521"/>
      <c r="KS18" s="504"/>
      <c r="KT18" s="500"/>
      <c r="KU18" s="521"/>
      <c r="KV18" s="521"/>
      <c r="KW18" s="521"/>
      <c r="KX18" s="504"/>
      <c r="KY18" s="500"/>
      <c r="KZ18" s="521"/>
      <c r="LA18" s="521"/>
      <c r="LB18" s="521"/>
      <c r="LC18" s="504"/>
      <c r="LD18" s="500"/>
      <c r="LE18" s="521"/>
      <c r="LF18" s="521"/>
      <c r="LG18" s="521"/>
      <c r="LH18" s="504"/>
      <c r="LI18" s="500"/>
      <c r="LJ18" s="521"/>
      <c r="LK18" s="521"/>
      <c r="LL18" s="521"/>
      <c r="LM18" s="504"/>
      <c r="LN18" s="500"/>
      <c r="LO18" s="521"/>
      <c r="LP18" s="521"/>
      <c r="LQ18" s="521"/>
      <c r="LR18" s="504"/>
      <c r="LS18" s="500"/>
      <c r="LT18" s="521"/>
      <c r="LU18" s="521"/>
      <c r="LV18" s="521"/>
      <c r="LW18" s="504"/>
      <c r="LX18" s="500"/>
      <c r="LY18" s="521"/>
      <c r="LZ18" s="521"/>
      <c r="MA18" s="521"/>
      <c r="MB18" s="504"/>
      <c r="MC18" s="500"/>
      <c r="MD18" s="521"/>
      <c r="ME18" s="521"/>
      <c r="MF18" s="521"/>
      <c r="MG18" s="504"/>
      <c r="MH18" s="500"/>
      <c r="MI18" s="521"/>
      <c r="MJ18" s="521"/>
      <c r="MK18" s="521"/>
      <c r="ML18" s="504"/>
      <c r="MM18" s="500"/>
      <c r="MN18" s="521"/>
      <c r="MO18" s="521"/>
      <c r="MP18" s="521"/>
      <c r="MQ18" s="504"/>
      <c r="MR18" s="500"/>
      <c r="MS18" s="521"/>
      <c r="MT18" s="521"/>
      <c r="MU18" s="521"/>
      <c r="MV18" s="504"/>
    </row>
    <row r="19" spans="1:360" x14ac:dyDescent="0.25">
      <c r="A19" s="500"/>
      <c r="B19" s="521"/>
      <c r="C19" s="521"/>
      <c r="D19" s="521"/>
      <c r="E19" s="504"/>
      <c r="F19" s="500"/>
      <c r="G19" s="521"/>
      <c r="H19" s="521"/>
      <c r="I19" s="521"/>
      <c r="J19" s="504"/>
      <c r="K19" s="500"/>
      <c r="L19" s="521"/>
      <c r="M19" s="521"/>
      <c r="N19" s="521"/>
      <c r="O19" s="504"/>
      <c r="P19" s="500"/>
      <c r="Q19" s="521"/>
      <c r="R19" s="521"/>
      <c r="S19" s="521"/>
      <c r="T19" s="504"/>
      <c r="U19" s="500"/>
      <c r="V19" s="521"/>
      <c r="W19" s="521"/>
      <c r="X19" s="521"/>
      <c r="Y19" s="504"/>
      <c r="Z19" s="500"/>
      <c r="AA19" s="521"/>
      <c r="AB19" s="521"/>
      <c r="AC19" s="521"/>
      <c r="AD19" s="504"/>
      <c r="AE19" s="500"/>
      <c r="AF19" s="521"/>
      <c r="AG19" s="521"/>
      <c r="AH19" s="521"/>
      <c r="AI19" s="504"/>
      <c r="AJ19" s="500"/>
      <c r="AK19" s="521"/>
      <c r="AL19" s="521"/>
      <c r="AM19" s="521"/>
      <c r="AN19" s="504"/>
      <c r="AO19" s="500"/>
      <c r="AP19" s="521"/>
      <c r="AQ19" s="521"/>
      <c r="AR19" s="521"/>
      <c r="AS19" s="504"/>
      <c r="AT19" s="500"/>
      <c r="AU19" s="521"/>
      <c r="AV19" s="521"/>
      <c r="AW19" s="521"/>
      <c r="AX19" s="504"/>
      <c r="AY19" s="500"/>
      <c r="AZ19" s="521"/>
      <c r="BA19" s="521"/>
      <c r="BB19" s="521"/>
      <c r="BC19" s="504"/>
      <c r="BD19" s="500"/>
      <c r="BE19" s="521"/>
      <c r="BF19" s="521"/>
      <c r="BG19" s="521"/>
      <c r="BH19" s="504"/>
      <c r="BI19" s="500"/>
      <c r="BJ19" s="521"/>
      <c r="BK19" s="521"/>
      <c r="BL19" s="521"/>
      <c r="BM19" s="504"/>
      <c r="BN19" s="500"/>
      <c r="BO19" s="521"/>
      <c r="BP19" s="521"/>
      <c r="BQ19" s="521"/>
      <c r="BR19" s="504"/>
      <c r="BS19" s="500"/>
      <c r="BT19" s="521"/>
      <c r="BU19" s="521"/>
      <c r="BV19" s="521"/>
      <c r="BW19" s="504"/>
      <c r="BX19" s="500"/>
      <c r="BY19" s="521"/>
      <c r="BZ19" s="521"/>
      <c r="CA19" s="521"/>
      <c r="CB19" s="504"/>
      <c r="CC19" s="500"/>
      <c r="CD19" s="521"/>
      <c r="CE19" s="521"/>
      <c r="CF19" s="521"/>
      <c r="CG19" s="504"/>
      <c r="CH19" s="500"/>
      <c r="CI19" s="521"/>
      <c r="CJ19" s="521"/>
      <c r="CK19" s="521"/>
      <c r="CL19" s="504"/>
      <c r="CM19" s="500"/>
      <c r="CN19" s="521"/>
      <c r="CO19" s="521"/>
      <c r="CP19" s="521"/>
      <c r="CQ19" s="504"/>
      <c r="CR19" s="500"/>
      <c r="CS19" s="521"/>
      <c r="CT19" s="521"/>
      <c r="CU19" s="521"/>
      <c r="CV19" s="504"/>
      <c r="CW19" s="500"/>
      <c r="CX19" s="521"/>
      <c r="CY19" s="521"/>
      <c r="CZ19" s="521"/>
      <c r="DA19" s="504"/>
      <c r="DB19" s="500"/>
      <c r="DC19" s="521"/>
      <c r="DD19" s="521"/>
      <c r="DE19" s="521"/>
      <c r="DF19" s="504"/>
      <c r="DG19" s="500"/>
      <c r="DH19" s="521"/>
      <c r="DI19" s="521"/>
      <c r="DJ19" s="521"/>
      <c r="DK19" s="504"/>
      <c r="DL19" s="500"/>
      <c r="DM19" s="521"/>
      <c r="DN19" s="521"/>
      <c r="DO19" s="521"/>
      <c r="DP19" s="504"/>
      <c r="DQ19" s="500"/>
      <c r="DR19" s="521"/>
      <c r="DS19" s="521"/>
      <c r="DT19" s="521"/>
      <c r="DU19" s="504"/>
      <c r="DV19" s="500"/>
      <c r="DW19" s="521"/>
      <c r="DX19" s="521"/>
      <c r="DY19" s="521"/>
      <c r="DZ19" s="504"/>
      <c r="EA19" s="500"/>
      <c r="EB19" s="521"/>
      <c r="EC19" s="521"/>
      <c r="ED19" s="521"/>
      <c r="EE19" s="504"/>
      <c r="EF19" s="500"/>
      <c r="EG19" s="521"/>
      <c r="EH19" s="521"/>
      <c r="EI19" s="521"/>
      <c r="EJ19" s="504"/>
      <c r="EK19" s="500"/>
      <c r="EL19" s="521"/>
      <c r="EM19" s="521"/>
      <c r="EN19" s="521"/>
      <c r="EO19" s="504"/>
      <c r="EP19" s="500"/>
      <c r="EQ19" s="521"/>
      <c r="ER19" s="521"/>
      <c r="ES19" s="521"/>
      <c r="ET19" s="504"/>
      <c r="EU19" s="500"/>
      <c r="EV19" s="521"/>
      <c r="EW19" s="521"/>
      <c r="EX19" s="521"/>
      <c r="EY19" s="504"/>
      <c r="EZ19" s="500"/>
      <c r="FA19" s="521"/>
      <c r="FB19" s="521"/>
      <c r="FC19" s="521"/>
      <c r="FD19" s="504"/>
      <c r="FE19" s="500"/>
      <c r="FF19" s="521"/>
      <c r="FG19" s="521"/>
      <c r="FH19" s="521"/>
      <c r="FI19" s="504"/>
      <c r="FJ19" s="500"/>
      <c r="FK19" s="521"/>
      <c r="FL19" s="521"/>
      <c r="FM19" s="521"/>
      <c r="FN19" s="504"/>
      <c r="FO19" s="500"/>
      <c r="FP19" s="521"/>
      <c r="FQ19" s="521"/>
      <c r="FR19" s="521"/>
      <c r="FS19" s="504"/>
      <c r="FT19" s="500"/>
      <c r="FU19" s="521"/>
      <c r="FV19" s="521"/>
      <c r="FW19" s="521"/>
      <c r="FX19" s="504"/>
      <c r="FY19" s="500"/>
      <c r="FZ19" s="521"/>
      <c r="GA19" s="521"/>
      <c r="GB19" s="521"/>
      <c r="GC19" s="504"/>
      <c r="GD19" s="500"/>
      <c r="GE19" s="521"/>
      <c r="GF19" s="521"/>
      <c r="GG19" s="521"/>
      <c r="GH19" s="504"/>
      <c r="GI19" s="500"/>
      <c r="GJ19" s="521"/>
      <c r="GK19" s="521"/>
      <c r="GL19" s="521"/>
      <c r="GM19" s="504"/>
      <c r="GN19" s="500"/>
      <c r="GO19" s="521"/>
      <c r="GP19" s="521"/>
      <c r="GQ19" s="521"/>
      <c r="GR19" s="504"/>
      <c r="GS19" s="500"/>
      <c r="GT19" s="521"/>
      <c r="GU19" s="521"/>
      <c r="GV19" s="521"/>
      <c r="GW19" s="504"/>
      <c r="GX19" s="500"/>
      <c r="GY19" s="521"/>
      <c r="GZ19" s="521"/>
      <c r="HA19" s="521"/>
      <c r="HB19" s="504"/>
      <c r="HC19" s="500"/>
      <c r="HD19" s="521"/>
      <c r="HE19" s="521"/>
      <c r="HF19" s="521"/>
      <c r="HG19" s="504"/>
      <c r="HH19" s="500"/>
      <c r="HI19" s="521"/>
      <c r="HJ19" s="521"/>
      <c r="HK19" s="521"/>
      <c r="HL19" s="504"/>
      <c r="HM19" s="500"/>
      <c r="HN19" s="521"/>
      <c r="HO19" s="521"/>
      <c r="HP19" s="521"/>
      <c r="HQ19" s="504"/>
      <c r="HR19" s="500"/>
      <c r="HS19" s="521"/>
      <c r="HT19" s="521"/>
      <c r="HU19" s="521"/>
      <c r="HV19" s="504"/>
      <c r="HW19" s="500"/>
      <c r="HX19" s="521"/>
      <c r="HY19" s="521"/>
      <c r="HZ19" s="521"/>
      <c r="IA19" s="504"/>
      <c r="IB19" s="500"/>
      <c r="IC19" s="521"/>
      <c r="ID19" s="521"/>
      <c r="IE19" s="521"/>
      <c r="IF19" s="504"/>
      <c r="IG19" s="500"/>
      <c r="IH19" s="521"/>
      <c r="II19" s="521"/>
      <c r="IJ19" s="521"/>
      <c r="IK19" s="504"/>
      <c r="IL19" s="500"/>
      <c r="IM19" s="521"/>
      <c r="IN19" s="521"/>
      <c r="IO19" s="521"/>
      <c r="IP19" s="504"/>
      <c r="IQ19" s="500"/>
      <c r="IR19" s="521"/>
      <c r="IS19" s="521"/>
      <c r="IT19" s="521"/>
      <c r="IU19" s="504"/>
      <c r="IV19" s="500"/>
      <c r="IW19" s="521"/>
      <c r="IX19" s="521"/>
      <c r="IY19" s="521"/>
      <c r="IZ19" s="504"/>
      <c r="JA19" s="500"/>
      <c r="JB19" s="521"/>
      <c r="JC19" s="521"/>
      <c r="JD19" s="521"/>
      <c r="JE19" s="504"/>
      <c r="JF19" s="500"/>
      <c r="JG19" s="521"/>
      <c r="JH19" s="521"/>
      <c r="JI19" s="521"/>
      <c r="JJ19" s="504"/>
      <c r="JK19" s="500"/>
      <c r="JL19" s="521"/>
      <c r="JM19" s="521"/>
      <c r="JN19" s="521"/>
      <c r="JO19" s="504"/>
      <c r="JP19" s="500"/>
      <c r="JQ19" s="521"/>
      <c r="JR19" s="521"/>
      <c r="JS19" s="521"/>
      <c r="JT19" s="504"/>
      <c r="JU19" s="500"/>
      <c r="JV19" s="521"/>
      <c r="JW19" s="521"/>
      <c r="JX19" s="521"/>
      <c r="JY19" s="504"/>
      <c r="JZ19" s="500"/>
      <c r="KA19" s="521"/>
      <c r="KB19" s="521"/>
      <c r="KC19" s="521"/>
      <c r="KD19" s="504"/>
      <c r="KE19" s="500"/>
      <c r="KF19" s="521"/>
      <c r="KG19" s="521"/>
      <c r="KH19" s="521"/>
      <c r="KI19" s="504"/>
      <c r="KJ19" s="500"/>
      <c r="KK19" s="521"/>
      <c r="KL19" s="521"/>
      <c r="KM19" s="521"/>
      <c r="KN19" s="504"/>
      <c r="KO19" s="500"/>
      <c r="KP19" s="521"/>
      <c r="KQ19" s="521"/>
      <c r="KR19" s="521"/>
      <c r="KS19" s="504"/>
      <c r="KT19" s="500"/>
      <c r="KU19" s="521"/>
      <c r="KV19" s="521"/>
      <c r="KW19" s="521"/>
      <c r="KX19" s="504"/>
      <c r="KY19" s="500"/>
      <c r="KZ19" s="521"/>
      <c r="LA19" s="521"/>
      <c r="LB19" s="521"/>
      <c r="LC19" s="504"/>
      <c r="LD19" s="500"/>
      <c r="LE19" s="521"/>
      <c r="LF19" s="521"/>
      <c r="LG19" s="521"/>
      <c r="LH19" s="504"/>
      <c r="LI19" s="500"/>
      <c r="LJ19" s="521"/>
      <c r="LK19" s="521"/>
      <c r="LL19" s="521"/>
      <c r="LM19" s="504"/>
      <c r="LN19" s="500"/>
      <c r="LO19" s="521"/>
      <c r="LP19" s="521"/>
      <c r="LQ19" s="521"/>
      <c r="LR19" s="504"/>
      <c r="LS19" s="500"/>
      <c r="LT19" s="521"/>
      <c r="LU19" s="521"/>
      <c r="LV19" s="521"/>
      <c r="LW19" s="504"/>
      <c r="LX19" s="500"/>
      <c r="LY19" s="521"/>
      <c r="LZ19" s="521"/>
      <c r="MA19" s="521"/>
      <c r="MB19" s="504"/>
      <c r="MC19" s="500"/>
      <c r="MD19" s="521"/>
      <c r="ME19" s="521"/>
      <c r="MF19" s="521"/>
      <c r="MG19" s="504"/>
      <c r="MH19" s="500"/>
      <c r="MI19" s="521"/>
      <c r="MJ19" s="521"/>
      <c r="MK19" s="521"/>
      <c r="ML19" s="504"/>
      <c r="MM19" s="500"/>
      <c r="MN19" s="521"/>
      <c r="MO19" s="521"/>
      <c r="MP19" s="521"/>
      <c r="MQ19" s="504"/>
      <c r="MR19" s="500"/>
      <c r="MS19" s="521"/>
      <c r="MT19" s="521"/>
      <c r="MU19" s="521"/>
      <c r="MV19" s="504"/>
    </row>
    <row r="20" spans="1:360" x14ac:dyDescent="0.25">
      <c r="A20" s="500"/>
      <c r="B20" s="522"/>
      <c r="C20" s="522"/>
      <c r="D20" s="522"/>
      <c r="E20" s="504"/>
      <c r="F20" s="500"/>
      <c r="G20" s="522"/>
      <c r="H20" s="522"/>
      <c r="I20" s="522"/>
      <c r="J20" s="504"/>
      <c r="K20" s="500"/>
      <c r="L20" s="522"/>
      <c r="M20" s="522"/>
      <c r="N20" s="522"/>
      <c r="O20" s="504"/>
      <c r="P20" s="500"/>
      <c r="Q20" s="522"/>
      <c r="R20" s="522"/>
      <c r="S20" s="522"/>
      <c r="T20" s="504"/>
      <c r="U20" s="500"/>
      <c r="V20" s="522"/>
      <c r="W20" s="522"/>
      <c r="X20" s="522"/>
      <c r="Y20" s="504"/>
      <c r="Z20" s="500"/>
      <c r="AA20" s="522"/>
      <c r="AB20" s="522"/>
      <c r="AC20" s="522"/>
      <c r="AD20" s="504"/>
      <c r="AE20" s="500"/>
      <c r="AF20" s="522"/>
      <c r="AG20" s="522"/>
      <c r="AH20" s="522"/>
      <c r="AI20" s="504"/>
      <c r="AJ20" s="500"/>
      <c r="AK20" s="522"/>
      <c r="AL20" s="522"/>
      <c r="AM20" s="522"/>
      <c r="AN20" s="504"/>
      <c r="AO20" s="500"/>
      <c r="AP20" s="522"/>
      <c r="AQ20" s="522"/>
      <c r="AR20" s="522"/>
      <c r="AS20" s="504"/>
      <c r="AT20" s="500"/>
      <c r="AU20" s="522"/>
      <c r="AV20" s="522"/>
      <c r="AW20" s="522"/>
      <c r="AX20" s="504"/>
      <c r="AY20" s="500"/>
      <c r="AZ20" s="522"/>
      <c r="BA20" s="522"/>
      <c r="BB20" s="522"/>
      <c r="BC20" s="504"/>
      <c r="BD20" s="500"/>
      <c r="BE20" s="522"/>
      <c r="BF20" s="522"/>
      <c r="BG20" s="522"/>
      <c r="BH20" s="504"/>
      <c r="BI20" s="500"/>
      <c r="BJ20" s="522"/>
      <c r="BK20" s="522"/>
      <c r="BL20" s="522"/>
      <c r="BM20" s="504"/>
      <c r="BN20" s="500"/>
      <c r="BO20" s="522"/>
      <c r="BP20" s="522"/>
      <c r="BQ20" s="522"/>
      <c r="BR20" s="504"/>
      <c r="BS20" s="500"/>
      <c r="BT20" s="522"/>
      <c r="BU20" s="522"/>
      <c r="BV20" s="522"/>
      <c r="BW20" s="504"/>
      <c r="BX20" s="500"/>
      <c r="BY20" s="522"/>
      <c r="BZ20" s="522"/>
      <c r="CA20" s="522"/>
      <c r="CB20" s="504"/>
      <c r="CC20" s="500"/>
      <c r="CD20" s="522"/>
      <c r="CE20" s="522"/>
      <c r="CF20" s="522"/>
      <c r="CG20" s="504"/>
      <c r="CH20" s="500"/>
      <c r="CI20" s="522"/>
      <c r="CJ20" s="522"/>
      <c r="CK20" s="522"/>
      <c r="CL20" s="504"/>
      <c r="CM20" s="500"/>
      <c r="CN20" s="522"/>
      <c r="CO20" s="522"/>
      <c r="CP20" s="522"/>
      <c r="CQ20" s="504"/>
      <c r="CR20" s="500"/>
      <c r="CS20" s="522"/>
      <c r="CT20" s="522"/>
      <c r="CU20" s="522"/>
      <c r="CV20" s="504"/>
      <c r="CW20" s="500"/>
      <c r="CX20" s="522"/>
      <c r="CY20" s="522"/>
      <c r="CZ20" s="522"/>
      <c r="DA20" s="504"/>
      <c r="DB20" s="500"/>
      <c r="DC20" s="522"/>
      <c r="DD20" s="522"/>
      <c r="DE20" s="522"/>
      <c r="DF20" s="504"/>
      <c r="DG20" s="500"/>
      <c r="DH20" s="522"/>
      <c r="DI20" s="522"/>
      <c r="DJ20" s="522"/>
      <c r="DK20" s="504"/>
      <c r="DL20" s="500"/>
      <c r="DM20" s="522"/>
      <c r="DN20" s="522"/>
      <c r="DO20" s="522"/>
      <c r="DP20" s="504"/>
      <c r="DQ20" s="500"/>
      <c r="DR20" s="522"/>
      <c r="DS20" s="522"/>
      <c r="DT20" s="522"/>
      <c r="DU20" s="504"/>
      <c r="DV20" s="500"/>
      <c r="DW20" s="522"/>
      <c r="DX20" s="522"/>
      <c r="DY20" s="522"/>
      <c r="DZ20" s="504"/>
      <c r="EA20" s="500"/>
      <c r="EB20" s="522"/>
      <c r="EC20" s="522"/>
      <c r="ED20" s="522"/>
      <c r="EE20" s="504"/>
      <c r="EF20" s="500"/>
      <c r="EG20" s="522"/>
      <c r="EH20" s="522"/>
      <c r="EI20" s="522"/>
      <c r="EJ20" s="504"/>
      <c r="EK20" s="500"/>
      <c r="EL20" s="522"/>
      <c r="EM20" s="522"/>
      <c r="EN20" s="522"/>
      <c r="EO20" s="504"/>
      <c r="EP20" s="500"/>
      <c r="EQ20" s="522"/>
      <c r="ER20" s="522"/>
      <c r="ES20" s="522"/>
      <c r="ET20" s="504"/>
      <c r="EU20" s="500"/>
      <c r="EV20" s="522"/>
      <c r="EW20" s="522"/>
      <c r="EX20" s="522"/>
      <c r="EY20" s="504"/>
      <c r="EZ20" s="500"/>
      <c r="FA20" s="522"/>
      <c r="FB20" s="522"/>
      <c r="FC20" s="522"/>
      <c r="FD20" s="504"/>
      <c r="FE20" s="500"/>
      <c r="FF20" s="522"/>
      <c r="FG20" s="522"/>
      <c r="FH20" s="522"/>
      <c r="FI20" s="504"/>
      <c r="FJ20" s="500"/>
      <c r="FK20" s="522"/>
      <c r="FL20" s="522"/>
      <c r="FM20" s="522"/>
      <c r="FN20" s="504"/>
      <c r="FO20" s="500"/>
      <c r="FP20" s="522"/>
      <c r="FQ20" s="522"/>
      <c r="FR20" s="522"/>
      <c r="FS20" s="504"/>
      <c r="FT20" s="500"/>
      <c r="FU20" s="522"/>
      <c r="FV20" s="522"/>
      <c r="FW20" s="522"/>
      <c r="FX20" s="504"/>
      <c r="FY20" s="500"/>
      <c r="FZ20" s="522"/>
      <c r="GA20" s="522"/>
      <c r="GB20" s="522"/>
      <c r="GC20" s="504"/>
      <c r="GD20" s="500"/>
      <c r="GE20" s="522"/>
      <c r="GF20" s="522"/>
      <c r="GG20" s="522"/>
      <c r="GH20" s="504"/>
      <c r="GI20" s="500"/>
      <c r="GJ20" s="522"/>
      <c r="GK20" s="522"/>
      <c r="GL20" s="522"/>
      <c r="GM20" s="504"/>
      <c r="GN20" s="500"/>
      <c r="GO20" s="522"/>
      <c r="GP20" s="522"/>
      <c r="GQ20" s="522"/>
      <c r="GR20" s="504"/>
      <c r="GS20" s="500"/>
      <c r="GT20" s="522"/>
      <c r="GU20" s="522"/>
      <c r="GV20" s="522"/>
      <c r="GW20" s="504"/>
      <c r="GX20" s="500"/>
      <c r="GY20" s="522"/>
      <c r="GZ20" s="522"/>
      <c r="HA20" s="522"/>
      <c r="HB20" s="504"/>
      <c r="HC20" s="500"/>
      <c r="HD20" s="522"/>
      <c r="HE20" s="522"/>
      <c r="HF20" s="522"/>
      <c r="HG20" s="504"/>
      <c r="HH20" s="500"/>
      <c r="HI20" s="522"/>
      <c r="HJ20" s="522"/>
      <c r="HK20" s="522"/>
      <c r="HL20" s="504"/>
      <c r="HM20" s="500"/>
      <c r="HN20" s="522"/>
      <c r="HO20" s="522"/>
      <c r="HP20" s="522"/>
      <c r="HQ20" s="504"/>
      <c r="HR20" s="500"/>
      <c r="HS20" s="522"/>
      <c r="HT20" s="522"/>
      <c r="HU20" s="522"/>
      <c r="HV20" s="504"/>
      <c r="HW20" s="500"/>
      <c r="HX20" s="522"/>
      <c r="HY20" s="522"/>
      <c r="HZ20" s="522"/>
      <c r="IA20" s="504"/>
      <c r="IB20" s="500"/>
      <c r="IC20" s="522"/>
      <c r="ID20" s="522"/>
      <c r="IE20" s="522"/>
      <c r="IF20" s="504"/>
      <c r="IG20" s="500"/>
      <c r="IH20" s="522"/>
      <c r="II20" s="522"/>
      <c r="IJ20" s="522"/>
      <c r="IK20" s="504"/>
      <c r="IL20" s="500"/>
      <c r="IM20" s="522"/>
      <c r="IN20" s="522"/>
      <c r="IO20" s="522"/>
      <c r="IP20" s="504"/>
      <c r="IQ20" s="500"/>
      <c r="IR20" s="522"/>
      <c r="IS20" s="522"/>
      <c r="IT20" s="522"/>
      <c r="IU20" s="504"/>
      <c r="IV20" s="500"/>
      <c r="IW20" s="522"/>
      <c r="IX20" s="522"/>
      <c r="IY20" s="522"/>
      <c r="IZ20" s="504"/>
      <c r="JA20" s="500"/>
      <c r="JB20" s="522"/>
      <c r="JC20" s="522"/>
      <c r="JD20" s="522"/>
      <c r="JE20" s="504"/>
      <c r="JF20" s="500"/>
      <c r="JG20" s="522"/>
      <c r="JH20" s="522"/>
      <c r="JI20" s="522"/>
      <c r="JJ20" s="504"/>
      <c r="JK20" s="500"/>
      <c r="JL20" s="522"/>
      <c r="JM20" s="522"/>
      <c r="JN20" s="522"/>
      <c r="JO20" s="504"/>
      <c r="JP20" s="500"/>
      <c r="JQ20" s="522"/>
      <c r="JR20" s="522"/>
      <c r="JS20" s="522"/>
      <c r="JT20" s="504"/>
      <c r="JU20" s="500"/>
      <c r="JV20" s="522"/>
      <c r="JW20" s="522"/>
      <c r="JX20" s="522"/>
      <c r="JY20" s="504"/>
      <c r="JZ20" s="500"/>
      <c r="KA20" s="522"/>
      <c r="KB20" s="522"/>
      <c r="KC20" s="522"/>
      <c r="KD20" s="504"/>
      <c r="KE20" s="500"/>
      <c r="KF20" s="522"/>
      <c r="KG20" s="522"/>
      <c r="KH20" s="522"/>
      <c r="KI20" s="504"/>
      <c r="KJ20" s="500"/>
      <c r="KK20" s="522"/>
      <c r="KL20" s="522"/>
      <c r="KM20" s="522"/>
      <c r="KN20" s="504"/>
      <c r="KO20" s="500"/>
      <c r="KP20" s="522"/>
      <c r="KQ20" s="522"/>
      <c r="KR20" s="522"/>
      <c r="KS20" s="504"/>
      <c r="KT20" s="500"/>
      <c r="KU20" s="522"/>
      <c r="KV20" s="522"/>
      <c r="KW20" s="522"/>
      <c r="KX20" s="504"/>
      <c r="KY20" s="500"/>
      <c r="KZ20" s="522"/>
      <c r="LA20" s="522"/>
      <c r="LB20" s="522"/>
      <c r="LC20" s="504"/>
      <c r="LD20" s="500"/>
      <c r="LE20" s="522"/>
      <c r="LF20" s="522"/>
      <c r="LG20" s="522"/>
      <c r="LH20" s="504"/>
      <c r="LI20" s="500"/>
      <c r="LJ20" s="522"/>
      <c r="LK20" s="522"/>
      <c r="LL20" s="522"/>
      <c r="LM20" s="504"/>
      <c r="LN20" s="500"/>
      <c r="LO20" s="522"/>
      <c r="LP20" s="522"/>
      <c r="LQ20" s="522"/>
      <c r="LR20" s="504"/>
      <c r="LS20" s="500"/>
      <c r="LT20" s="522"/>
      <c r="LU20" s="522"/>
      <c r="LV20" s="522"/>
      <c r="LW20" s="504"/>
      <c r="LX20" s="500"/>
      <c r="LY20" s="522"/>
      <c r="LZ20" s="522"/>
      <c r="MA20" s="522"/>
      <c r="MB20" s="504"/>
      <c r="MC20" s="500"/>
      <c r="MD20" s="522"/>
      <c r="ME20" s="522"/>
      <c r="MF20" s="522"/>
      <c r="MG20" s="504"/>
      <c r="MH20" s="500"/>
      <c r="MI20" s="522"/>
      <c r="MJ20" s="522"/>
      <c r="MK20" s="522"/>
      <c r="ML20" s="504"/>
      <c r="MM20" s="500"/>
      <c r="MN20" s="522"/>
      <c r="MO20" s="522"/>
      <c r="MP20" s="522"/>
      <c r="MQ20" s="504"/>
      <c r="MR20" s="500"/>
      <c r="MS20" s="522"/>
      <c r="MT20" s="522"/>
      <c r="MU20" s="522"/>
      <c r="MV20" s="504"/>
    </row>
    <row r="21" spans="1:360" x14ac:dyDescent="0.25">
      <c r="A21" s="500"/>
      <c r="B21" s="521"/>
      <c r="C21" s="521"/>
      <c r="D21" s="521"/>
      <c r="E21" s="504"/>
      <c r="F21" s="500"/>
      <c r="G21" s="521"/>
      <c r="H21" s="521"/>
      <c r="I21" s="521"/>
      <c r="J21" s="504"/>
      <c r="K21" s="500"/>
      <c r="L21" s="521"/>
      <c r="M21" s="521"/>
      <c r="N21" s="521"/>
      <c r="O21" s="504"/>
      <c r="P21" s="500"/>
      <c r="Q21" s="521"/>
      <c r="R21" s="521"/>
      <c r="S21" s="521"/>
      <c r="T21" s="504"/>
      <c r="U21" s="500"/>
      <c r="V21" s="521"/>
      <c r="W21" s="521"/>
      <c r="X21" s="521"/>
      <c r="Y21" s="504"/>
      <c r="Z21" s="500"/>
      <c r="AA21" s="521"/>
      <c r="AB21" s="521"/>
      <c r="AC21" s="521"/>
      <c r="AD21" s="504"/>
      <c r="AE21" s="500"/>
      <c r="AF21" s="521"/>
      <c r="AG21" s="521"/>
      <c r="AH21" s="521"/>
      <c r="AI21" s="504"/>
      <c r="AJ21" s="500"/>
      <c r="AK21" s="521"/>
      <c r="AL21" s="521"/>
      <c r="AM21" s="521"/>
      <c r="AN21" s="504"/>
      <c r="AO21" s="500"/>
      <c r="AP21" s="521"/>
      <c r="AQ21" s="521"/>
      <c r="AR21" s="521"/>
      <c r="AS21" s="504"/>
      <c r="AT21" s="500"/>
      <c r="AU21" s="521"/>
      <c r="AV21" s="521"/>
      <c r="AW21" s="521"/>
      <c r="AX21" s="504"/>
      <c r="AY21" s="500"/>
      <c r="AZ21" s="521"/>
      <c r="BA21" s="521"/>
      <c r="BB21" s="521"/>
      <c r="BC21" s="504"/>
      <c r="BD21" s="500"/>
      <c r="BE21" s="521"/>
      <c r="BF21" s="521"/>
      <c r="BG21" s="521"/>
      <c r="BH21" s="504"/>
      <c r="BI21" s="500"/>
      <c r="BJ21" s="521"/>
      <c r="BK21" s="521"/>
      <c r="BL21" s="521"/>
      <c r="BM21" s="504"/>
      <c r="BN21" s="500"/>
      <c r="BO21" s="521"/>
      <c r="BP21" s="521"/>
      <c r="BQ21" s="521"/>
      <c r="BR21" s="504"/>
      <c r="BS21" s="500"/>
      <c r="BT21" s="521"/>
      <c r="BU21" s="521"/>
      <c r="BV21" s="521"/>
      <c r="BW21" s="504"/>
      <c r="BX21" s="500"/>
      <c r="BY21" s="521"/>
      <c r="BZ21" s="521"/>
      <c r="CA21" s="521"/>
      <c r="CB21" s="504"/>
      <c r="CC21" s="500"/>
      <c r="CD21" s="521"/>
      <c r="CE21" s="521"/>
      <c r="CF21" s="521"/>
      <c r="CG21" s="504"/>
      <c r="CH21" s="500"/>
      <c r="CI21" s="521"/>
      <c r="CJ21" s="521"/>
      <c r="CK21" s="521"/>
      <c r="CL21" s="504"/>
      <c r="CM21" s="500"/>
      <c r="CN21" s="521"/>
      <c r="CO21" s="521"/>
      <c r="CP21" s="521"/>
      <c r="CQ21" s="504"/>
      <c r="CR21" s="500"/>
      <c r="CS21" s="521"/>
      <c r="CT21" s="521"/>
      <c r="CU21" s="521"/>
      <c r="CV21" s="504"/>
      <c r="CW21" s="500"/>
      <c r="CX21" s="521"/>
      <c r="CY21" s="521"/>
      <c r="CZ21" s="521"/>
      <c r="DA21" s="504"/>
      <c r="DB21" s="500"/>
      <c r="DC21" s="521"/>
      <c r="DD21" s="521"/>
      <c r="DE21" s="521"/>
      <c r="DF21" s="504"/>
      <c r="DG21" s="500"/>
      <c r="DH21" s="521"/>
      <c r="DI21" s="521"/>
      <c r="DJ21" s="521"/>
      <c r="DK21" s="504"/>
      <c r="DL21" s="500"/>
      <c r="DM21" s="521"/>
      <c r="DN21" s="521"/>
      <c r="DO21" s="521"/>
      <c r="DP21" s="504"/>
      <c r="DQ21" s="500"/>
      <c r="DR21" s="521"/>
      <c r="DS21" s="521"/>
      <c r="DT21" s="521"/>
      <c r="DU21" s="504"/>
      <c r="DV21" s="500"/>
      <c r="DW21" s="521"/>
      <c r="DX21" s="521"/>
      <c r="DY21" s="521"/>
      <c r="DZ21" s="504"/>
      <c r="EA21" s="500"/>
      <c r="EB21" s="521"/>
      <c r="EC21" s="521"/>
      <c r="ED21" s="521"/>
      <c r="EE21" s="504"/>
      <c r="EF21" s="500"/>
      <c r="EG21" s="521"/>
      <c r="EH21" s="521"/>
      <c r="EI21" s="521"/>
      <c r="EJ21" s="504"/>
      <c r="EK21" s="500"/>
      <c r="EL21" s="521"/>
      <c r="EM21" s="521"/>
      <c r="EN21" s="521"/>
      <c r="EO21" s="504"/>
      <c r="EP21" s="500"/>
      <c r="EQ21" s="521"/>
      <c r="ER21" s="521"/>
      <c r="ES21" s="521"/>
      <c r="ET21" s="504"/>
      <c r="EU21" s="500"/>
      <c r="EV21" s="521"/>
      <c r="EW21" s="521"/>
      <c r="EX21" s="521"/>
      <c r="EY21" s="504"/>
      <c r="EZ21" s="500"/>
      <c r="FA21" s="521"/>
      <c r="FB21" s="521"/>
      <c r="FC21" s="521"/>
      <c r="FD21" s="504"/>
      <c r="FE21" s="500"/>
      <c r="FF21" s="521"/>
      <c r="FG21" s="521"/>
      <c r="FH21" s="521"/>
      <c r="FI21" s="504"/>
      <c r="FJ21" s="500"/>
      <c r="FK21" s="521"/>
      <c r="FL21" s="521"/>
      <c r="FM21" s="521"/>
      <c r="FN21" s="504"/>
      <c r="FO21" s="500"/>
      <c r="FP21" s="521"/>
      <c r="FQ21" s="521"/>
      <c r="FR21" s="521"/>
      <c r="FS21" s="504"/>
      <c r="FT21" s="500"/>
      <c r="FU21" s="521"/>
      <c r="FV21" s="521"/>
      <c r="FW21" s="521"/>
      <c r="FX21" s="504"/>
      <c r="FY21" s="500"/>
      <c r="FZ21" s="521"/>
      <c r="GA21" s="521"/>
      <c r="GB21" s="521"/>
      <c r="GC21" s="504"/>
      <c r="GD21" s="500"/>
      <c r="GE21" s="521"/>
      <c r="GF21" s="521"/>
      <c r="GG21" s="521"/>
      <c r="GH21" s="504"/>
      <c r="GI21" s="500"/>
      <c r="GJ21" s="521"/>
      <c r="GK21" s="521"/>
      <c r="GL21" s="521"/>
      <c r="GM21" s="504"/>
      <c r="GN21" s="500"/>
      <c r="GO21" s="521"/>
      <c r="GP21" s="521"/>
      <c r="GQ21" s="521"/>
      <c r="GR21" s="504"/>
      <c r="GS21" s="500"/>
      <c r="GT21" s="521"/>
      <c r="GU21" s="521"/>
      <c r="GV21" s="521"/>
      <c r="GW21" s="504"/>
      <c r="GX21" s="500"/>
      <c r="GY21" s="521"/>
      <c r="GZ21" s="521"/>
      <c r="HA21" s="521"/>
      <c r="HB21" s="504"/>
      <c r="HC21" s="500"/>
      <c r="HD21" s="521"/>
      <c r="HE21" s="521"/>
      <c r="HF21" s="521"/>
      <c r="HG21" s="504"/>
      <c r="HH21" s="500"/>
      <c r="HI21" s="521"/>
      <c r="HJ21" s="521"/>
      <c r="HK21" s="521"/>
      <c r="HL21" s="504"/>
      <c r="HM21" s="500"/>
      <c r="HN21" s="521"/>
      <c r="HO21" s="521"/>
      <c r="HP21" s="521"/>
      <c r="HQ21" s="504"/>
      <c r="HR21" s="500"/>
      <c r="HS21" s="521"/>
      <c r="HT21" s="521"/>
      <c r="HU21" s="521"/>
      <c r="HV21" s="504"/>
      <c r="HW21" s="500"/>
      <c r="HX21" s="521"/>
      <c r="HY21" s="521"/>
      <c r="HZ21" s="521"/>
      <c r="IA21" s="504"/>
      <c r="IB21" s="500"/>
      <c r="IC21" s="521"/>
      <c r="ID21" s="521"/>
      <c r="IE21" s="521"/>
      <c r="IF21" s="504"/>
      <c r="IG21" s="500"/>
      <c r="IH21" s="521"/>
      <c r="II21" s="521"/>
      <c r="IJ21" s="521"/>
      <c r="IK21" s="504"/>
      <c r="IL21" s="500"/>
      <c r="IM21" s="521"/>
      <c r="IN21" s="521"/>
      <c r="IO21" s="521"/>
      <c r="IP21" s="504"/>
      <c r="IQ21" s="500"/>
      <c r="IR21" s="521"/>
      <c r="IS21" s="521"/>
      <c r="IT21" s="521"/>
      <c r="IU21" s="504"/>
      <c r="IV21" s="500"/>
      <c r="IW21" s="521"/>
      <c r="IX21" s="521"/>
      <c r="IY21" s="521"/>
      <c r="IZ21" s="504"/>
      <c r="JA21" s="500"/>
      <c r="JB21" s="521"/>
      <c r="JC21" s="521"/>
      <c r="JD21" s="521"/>
      <c r="JE21" s="504"/>
      <c r="JF21" s="500"/>
      <c r="JG21" s="521"/>
      <c r="JH21" s="521"/>
      <c r="JI21" s="521"/>
      <c r="JJ21" s="504"/>
      <c r="JK21" s="500"/>
      <c r="JL21" s="521"/>
      <c r="JM21" s="521"/>
      <c r="JN21" s="521"/>
      <c r="JO21" s="504"/>
      <c r="JP21" s="500"/>
      <c r="JQ21" s="521"/>
      <c r="JR21" s="521"/>
      <c r="JS21" s="521"/>
      <c r="JT21" s="504"/>
      <c r="JU21" s="500"/>
      <c r="JV21" s="521"/>
      <c r="JW21" s="521"/>
      <c r="JX21" s="521"/>
      <c r="JY21" s="504"/>
      <c r="JZ21" s="500"/>
      <c r="KA21" s="521"/>
      <c r="KB21" s="521"/>
      <c r="KC21" s="521"/>
      <c r="KD21" s="504"/>
      <c r="KE21" s="500"/>
      <c r="KF21" s="521"/>
      <c r="KG21" s="521"/>
      <c r="KH21" s="521"/>
      <c r="KI21" s="504"/>
      <c r="KJ21" s="500"/>
      <c r="KK21" s="521"/>
      <c r="KL21" s="521"/>
      <c r="KM21" s="521"/>
      <c r="KN21" s="504"/>
      <c r="KO21" s="500"/>
      <c r="KP21" s="521"/>
      <c r="KQ21" s="521"/>
      <c r="KR21" s="521"/>
      <c r="KS21" s="504"/>
      <c r="KT21" s="500"/>
      <c r="KU21" s="521"/>
      <c r="KV21" s="521"/>
      <c r="KW21" s="521"/>
      <c r="KX21" s="504"/>
      <c r="KY21" s="500"/>
      <c r="KZ21" s="521"/>
      <c r="LA21" s="521"/>
      <c r="LB21" s="521"/>
      <c r="LC21" s="504"/>
      <c r="LD21" s="500"/>
      <c r="LE21" s="521"/>
      <c r="LF21" s="521"/>
      <c r="LG21" s="521"/>
      <c r="LH21" s="504"/>
      <c r="LI21" s="500"/>
      <c r="LJ21" s="521"/>
      <c r="LK21" s="521"/>
      <c r="LL21" s="521"/>
      <c r="LM21" s="504"/>
      <c r="LN21" s="500"/>
      <c r="LO21" s="521"/>
      <c r="LP21" s="521"/>
      <c r="LQ21" s="521"/>
      <c r="LR21" s="504"/>
      <c r="LS21" s="500"/>
      <c r="LT21" s="521"/>
      <c r="LU21" s="521"/>
      <c r="LV21" s="521"/>
      <c r="LW21" s="504"/>
      <c r="LX21" s="500"/>
      <c r="LY21" s="521"/>
      <c r="LZ21" s="521"/>
      <c r="MA21" s="521"/>
      <c r="MB21" s="504"/>
      <c r="MC21" s="500"/>
      <c r="MD21" s="521"/>
      <c r="ME21" s="521"/>
      <c r="MF21" s="521"/>
      <c r="MG21" s="504"/>
      <c r="MH21" s="500"/>
      <c r="MI21" s="521"/>
      <c r="MJ21" s="521"/>
      <c r="MK21" s="521"/>
      <c r="ML21" s="504"/>
      <c r="MM21" s="500"/>
      <c r="MN21" s="521"/>
      <c r="MO21" s="521"/>
      <c r="MP21" s="521"/>
      <c r="MQ21" s="504"/>
      <c r="MR21" s="500"/>
      <c r="MS21" s="521"/>
      <c r="MT21" s="521"/>
      <c r="MU21" s="521"/>
      <c r="MV21" s="504"/>
    </row>
    <row r="22" spans="1:360" x14ac:dyDescent="0.25">
      <c r="A22" s="500"/>
      <c r="B22" s="521"/>
      <c r="C22" s="521"/>
      <c r="D22" s="521"/>
      <c r="E22" s="504"/>
      <c r="F22" s="500"/>
      <c r="G22" s="521"/>
      <c r="H22" s="521"/>
      <c r="I22" s="521"/>
      <c r="J22" s="504"/>
      <c r="K22" s="500"/>
      <c r="L22" s="521"/>
      <c r="M22" s="521"/>
      <c r="N22" s="521"/>
      <c r="O22" s="504"/>
      <c r="P22" s="500"/>
      <c r="Q22" s="521"/>
      <c r="R22" s="521"/>
      <c r="S22" s="521"/>
      <c r="T22" s="504"/>
      <c r="U22" s="500"/>
      <c r="V22" s="521"/>
      <c r="W22" s="521"/>
      <c r="X22" s="521"/>
      <c r="Y22" s="504"/>
      <c r="Z22" s="500"/>
      <c r="AA22" s="521"/>
      <c r="AB22" s="521"/>
      <c r="AC22" s="521"/>
      <c r="AD22" s="504"/>
      <c r="AE22" s="500"/>
      <c r="AF22" s="521"/>
      <c r="AG22" s="521"/>
      <c r="AH22" s="521"/>
      <c r="AI22" s="504"/>
      <c r="AJ22" s="500"/>
      <c r="AK22" s="521"/>
      <c r="AL22" s="521"/>
      <c r="AM22" s="521"/>
      <c r="AN22" s="504"/>
      <c r="AO22" s="500"/>
      <c r="AP22" s="521"/>
      <c r="AQ22" s="521"/>
      <c r="AR22" s="521"/>
      <c r="AS22" s="504"/>
      <c r="AT22" s="500"/>
      <c r="AU22" s="521"/>
      <c r="AV22" s="521"/>
      <c r="AW22" s="521"/>
      <c r="AX22" s="504"/>
      <c r="AY22" s="500"/>
      <c r="AZ22" s="521"/>
      <c r="BA22" s="521"/>
      <c r="BB22" s="521"/>
      <c r="BC22" s="504"/>
      <c r="BD22" s="500"/>
      <c r="BE22" s="521"/>
      <c r="BF22" s="521"/>
      <c r="BG22" s="521"/>
      <c r="BH22" s="504"/>
      <c r="BI22" s="500"/>
      <c r="BJ22" s="521"/>
      <c r="BK22" s="521"/>
      <c r="BL22" s="521"/>
      <c r="BM22" s="504"/>
      <c r="BN22" s="500"/>
      <c r="BO22" s="521"/>
      <c r="BP22" s="521"/>
      <c r="BQ22" s="521"/>
      <c r="BR22" s="504"/>
      <c r="BS22" s="500"/>
      <c r="BT22" s="521"/>
      <c r="BU22" s="521"/>
      <c r="BV22" s="521"/>
      <c r="BW22" s="504"/>
      <c r="BX22" s="500"/>
      <c r="BY22" s="521"/>
      <c r="BZ22" s="521"/>
      <c r="CA22" s="521"/>
      <c r="CB22" s="504"/>
      <c r="CC22" s="500"/>
      <c r="CD22" s="521"/>
      <c r="CE22" s="521"/>
      <c r="CF22" s="521"/>
      <c r="CG22" s="504"/>
      <c r="CH22" s="500"/>
      <c r="CI22" s="521"/>
      <c r="CJ22" s="521"/>
      <c r="CK22" s="521"/>
      <c r="CL22" s="504"/>
      <c r="CM22" s="500"/>
      <c r="CN22" s="521"/>
      <c r="CO22" s="521"/>
      <c r="CP22" s="521"/>
      <c r="CQ22" s="504"/>
      <c r="CR22" s="500"/>
      <c r="CS22" s="521"/>
      <c r="CT22" s="521"/>
      <c r="CU22" s="521"/>
      <c r="CV22" s="504"/>
      <c r="CW22" s="500"/>
      <c r="CX22" s="521"/>
      <c r="CY22" s="521"/>
      <c r="CZ22" s="521"/>
      <c r="DA22" s="504"/>
      <c r="DB22" s="500"/>
      <c r="DC22" s="521"/>
      <c r="DD22" s="521"/>
      <c r="DE22" s="521"/>
      <c r="DF22" s="504"/>
      <c r="DG22" s="500"/>
      <c r="DH22" s="521"/>
      <c r="DI22" s="521"/>
      <c r="DJ22" s="521"/>
      <c r="DK22" s="504"/>
      <c r="DL22" s="500"/>
      <c r="DM22" s="521"/>
      <c r="DN22" s="521"/>
      <c r="DO22" s="521"/>
      <c r="DP22" s="504"/>
      <c r="DQ22" s="500"/>
      <c r="DR22" s="521"/>
      <c r="DS22" s="521"/>
      <c r="DT22" s="521"/>
      <c r="DU22" s="504"/>
      <c r="DV22" s="500"/>
      <c r="DW22" s="521"/>
      <c r="DX22" s="521"/>
      <c r="DY22" s="521"/>
      <c r="DZ22" s="504"/>
      <c r="EA22" s="500"/>
      <c r="EB22" s="521"/>
      <c r="EC22" s="521"/>
      <c r="ED22" s="521"/>
      <c r="EE22" s="504"/>
      <c r="EF22" s="500"/>
      <c r="EG22" s="521"/>
      <c r="EH22" s="521"/>
      <c r="EI22" s="521"/>
      <c r="EJ22" s="504"/>
      <c r="EK22" s="500"/>
      <c r="EL22" s="521"/>
      <c r="EM22" s="521"/>
      <c r="EN22" s="521"/>
      <c r="EO22" s="504"/>
      <c r="EP22" s="500"/>
      <c r="EQ22" s="521"/>
      <c r="ER22" s="521"/>
      <c r="ES22" s="521"/>
      <c r="ET22" s="504"/>
      <c r="EU22" s="500"/>
      <c r="EV22" s="521"/>
      <c r="EW22" s="521"/>
      <c r="EX22" s="521"/>
      <c r="EY22" s="504"/>
      <c r="EZ22" s="500"/>
      <c r="FA22" s="521"/>
      <c r="FB22" s="521"/>
      <c r="FC22" s="521"/>
      <c r="FD22" s="504"/>
      <c r="FE22" s="500"/>
      <c r="FF22" s="521"/>
      <c r="FG22" s="521"/>
      <c r="FH22" s="521"/>
      <c r="FI22" s="504"/>
      <c r="FJ22" s="500"/>
      <c r="FK22" s="521"/>
      <c r="FL22" s="521"/>
      <c r="FM22" s="521"/>
      <c r="FN22" s="504"/>
      <c r="FO22" s="500"/>
      <c r="FP22" s="521"/>
      <c r="FQ22" s="521"/>
      <c r="FR22" s="521"/>
      <c r="FS22" s="504"/>
      <c r="FT22" s="500"/>
      <c r="FU22" s="521"/>
      <c r="FV22" s="521"/>
      <c r="FW22" s="521"/>
      <c r="FX22" s="504"/>
      <c r="FY22" s="500"/>
      <c r="FZ22" s="521"/>
      <c r="GA22" s="521"/>
      <c r="GB22" s="521"/>
      <c r="GC22" s="504"/>
      <c r="GD22" s="500"/>
      <c r="GE22" s="521"/>
      <c r="GF22" s="521"/>
      <c r="GG22" s="521"/>
      <c r="GH22" s="504"/>
      <c r="GI22" s="500"/>
      <c r="GJ22" s="521"/>
      <c r="GK22" s="521"/>
      <c r="GL22" s="521"/>
      <c r="GM22" s="504"/>
      <c r="GN22" s="500"/>
      <c r="GO22" s="521"/>
      <c r="GP22" s="521"/>
      <c r="GQ22" s="521"/>
      <c r="GR22" s="504"/>
      <c r="GS22" s="500"/>
      <c r="GT22" s="521"/>
      <c r="GU22" s="521"/>
      <c r="GV22" s="521"/>
      <c r="GW22" s="504"/>
      <c r="GX22" s="500"/>
      <c r="GY22" s="521"/>
      <c r="GZ22" s="521"/>
      <c r="HA22" s="521"/>
      <c r="HB22" s="504"/>
      <c r="HC22" s="500"/>
      <c r="HD22" s="521"/>
      <c r="HE22" s="521"/>
      <c r="HF22" s="521"/>
      <c r="HG22" s="504"/>
      <c r="HH22" s="500"/>
      <c r="HI22" s="521"/>
      <c r="HJ22" s="521"/>
      <c r="HK22" s="521"/>
      <c r="HL22" s="504"/>
      <c r="HM22" s="500"/>
      <c r="HN22" s="521"/>
      <c r="HO22" s="521"/>
      <c r="HP22" s="521"/>
      <c r="HQ22" s="504"/>
      <c r="HR22" s="500"/>
      <c r="HS22" s="521"/>
      <c r="HT22" s="521"/>
      <c r="HU22" s="521"/>
      <c r="HV22" s="504"/>
      <c r="HW22" s="500"/>
      <c r="HX22" s="521"/>
      <c r="HY22" s="521"/>
      <c r="HZ22" s="521"/>
      <c r="IA22" s="504"/>
      <c r="IB22" s="500"/>
      <c r="IC22" s="521"/>
      <c r="ID22" s="521"/>
      <c r="IE22" s="521"/>
      <c r="IF22" s="504"/>
      <c r="IG22" s="500"/>
      <c r="IH22" s="521"/>
      <c r="II22" s="521"/>
      <c r="IJ22" s="521"/>
      <c r="IK22" s="504"/>
      <c r="IL22" s="500"/>
      <c r="IM22" s="521"/>
      <c r="IN22" s="521"/>
      <c r="IO22" s="521"/>
      <c r="IP22" s="504"/>
      <c r="IQ22" s="500"/>
      <c r="IR22" s="521"/>
      <c r="IS22" s="521"/>
      <c r="IT22" s="521"/>
      <c r="IU22" s="504"/>
      <c r="IV22" s="500"/>
      <c r="IW22" s="521"/>
      <c r="IX22" s="521"/>
      <c r="IY22" s="521"/>
      <c r="IZ22" s="504"/>
      <c r="JA22" s="500"/>
      <c r="JB22" s="521"/>
      <c r="JC22" s="521"/>
      <c r="JD22" s="521"/>
      <c r="JE22" s="504"/>
      <c r="JF22" s="500"/>
      <c r="JG22" s="521"/>
      <c r="JH22" s="521"/>
      <c r="JI22" s="521"/>
      <c r="JJ22" s="504"/>
      <c r="JK22" s="500"/>
      <c r="JL22" s="521"/>
      <c r="JM22" s="521"/>
      <c r="JN22" s="521"/>
      <c r="JO22" s="504"/>
      <c r="JP22" s="500"/>
      <c r="JQ22" s="521"/>
      <c r="JR22" s="521"/>
      <c r="JS22" s="521"/>
      <c r="JT22" s="504"/>
      <c r="JU22" s="500"/>
      <c r="JV22" s="521"/>
      <c r="JW22" s="521"/>
      <c r="JX22" s="521"/>
      <c r="JY22" s="504"/>
      <c r="JZ22" s="500"/>
      <c r="KA22" s="521"/>
      <c r="KB22" s="521"/>
      <c r="KC22" s="521"/>
      <c r="KD22" s="504"/>
      <c r="KE22" s="500"/>
      <c r="KF22" s="521"/>
      <c r="KG22" s="521"/>
      <c r="KH22" s="521"/>
      <c r="KI22" s="504"/>
      <c r="KJ22" s="500"/>
      <c r="KK22" s="521"/>
      <c r="KL22" s="521"/>
      <c r="KM22" s="521"/>
      <c r="KN22" s="504"/>
      <c r="KO22" s="500"/>
      <c r="KP22" s="521"/>
      <c r="KQ22" s="521"/>
      <c r="KR22" s="521"/>
      <c r="KS22" s="504"/>
      <c r="KT22" s="500"/>
      <c r="KU22" s="521"/>
      <c r="KV22" s="521"/>
      <c r="KW22" s="521"/>
      <c r="KX22" s="504"/>
      <c r="KY22" s="500"/>
      <c r="KZ22" s="521"/>
      <c r="LA22" s="521"/>
      <c r="LB22" s="521"/>
      <c r="LC22" s="504"/>
      <c r="LD22" s="500"/>
      <c r="LE22" s="521"/>
      <c r="LF22" s="521"/>
      <c r="LG22" s="521"/>
      <c r="LH22" s="504"/>
      <c r="LI22" s="500"/>
      <c r="LJ22" s="521"/>
      <c r="LK22" s="521"/>
      <c r="LL22" s="521"/>
      <c r="LM22" s="504"/>
      <c r="LN22" s="500"/>
      <c r="LO22" s="521"/>
      <c r="LP22" s="521"/>
      <c r="LQ22" s="521"/>
      <c r="LR22" s="504"/>
      <c r="LS22" s="500"/>
      <c r="LT22" s="521"/>
      <c r="LU22" s="521"/>
      <c r="LV22" s="521"/>
      <c r="LW22" s="504"/>
      <c r="LX22" s="500"/>
      <c r="LY22" s="521"/>
      <c r="LZ22" s="521"/>
      <c r="MA22" s="521"/>
      <c r="MB22" s="504"/>
      <c r="MC22" s="500"/>
      <c r="MD22" s="521"/>
      <c r="ME22" s="521"/>
      <c r="MF22" s="521"/>
      <c r="MG22" s="504"/>
      <c r="MH22" s="500"/>
      <c r="MI22" s="521"/>
      <c r="MJ22" s="521"/>
      <c r="MK22" s="521"/>
      <c r="ML22" s="504"/>
      <c r="MM22" s="500"/>
      <c r="MN22" s="521"/>
      <c r="MO22" s="521"/>
      <c r="MP22" s="521"/>
      <c r="MQ22" s="504"/>
      <c r="MR22" s="500"/>
      <c r="MS22" s="521"/>
      <c r="MT22" s="521"/>
      <c r="MU22" s="521"/>
      <c r="MV22" s="504"/>
    </row>
    <row r="23" spans="1:360" x14ac:dyDescent="0.25">
      <c r="A23" s="500"/>
      <c r="B23" s="629" t="s">
        <v>345</v>
      </c>
      <c r="C23" s="630"/>
      <c r="D23" s="631"/>
      <c r="E23" s="504"/>
      <c r="F23" s="500"/>
      <c r="G23" s="629" t="s">
        <v>345</v>
      </c>
      <c r="H23" s="630"/>
      <c r="I23" s="631"/>
      <c r="J23" s="504"/>
      <c r="K23" s="500"/>
      <c r="L23" s="629" t="s">
        <v>345</v>
      </c>
      <c r="M23" s="630"/>
      <c r="N23" s="631"/>
      <c r="O23" s="504"/>
      <c r="P23" s="500"/>
      <c r="Q23" s="629" t="s">
        <v>345</v>
      </c>
      <c r="R23" s="630"/>
      <c r="S23" s="631"/>
      <c r="T23" s="504"/>
      <c r="U23" s="500"/>
      <c r="V23" s="629" t="s">
        <v>345</v>
      </c>
      <c r="W23" s="630"/>
      <c r="X23" s="631"/>
      <c r="Y23" s="504"/>
      <c r="Z23" s="500"/>
      <c r="AA23" s="629" t="s">
        <v>345</v>
      </c>
      <c r="AB23" s="630"/>
      <c r="AC23" s="631"/>
      <c r="AD23" s="504"/>
      <c r="AE23" s="500"/>
      <c r="AF23" s="629" t="s">
        <v>345</v>
      </c>
      <c r="AG23" s="630"/>
      <c r="AH23" s="631"/>
      <c r="AI23" s="504"/>
      <c r="AJ23" s="500"/>
      <c r="AK23" s="629" t="s">
        <v>345</v>
      </c>
      <c r="AL23" s="630"/>
      <c r="AM23" s="631"/>
      <c r="AN23" s="504"/>
      <c r="AO23" s="500"/>
      <c r="AP23" s="629" t="s">
        <v>345</v>
      </c>
      <c r="AQ23" s="630"/>
      <c r="AR23" s="631"/>
      <c r="AS23" s="504"/>
      <c r="AT23" s="500"/>
      <c r="AU23" s="629" t="s">
        <v>345</v>
      </c>
      <c r="AV23" s="630"/>
      <c r="AW23" s="631"/>
      <c r="AX23" s="504"/>
      <c r="AY23" s="500"/>
      <c r="AZ23" s="629" t="s">
        <v>345</v>
      </c>
      <c r="BA23" s="630"/>
      <c r="BB23" s="631"/>
      <c r="BC23" s="504"/>
      <c r="BD23" s="500"/>
      <c r="BE23" s="629" t="s">
        <v>345</v>
      </c>
      <c r="BF23" s="630"/>
      <c r="BG23" s="631"/>
      <c r="BH23" s="504"/>
      <c r="BI23" s="500"/>
      <c r="BJ23" s="629" t="s">
        <v>345</v>
      </c>
      <c r="BK23" s="630"/>
      <c r="BL23" s="631"/>
      <c r="BM23" s="504"/>
      <c r="BN23" s="500"/>
      <c r="BO23" s="629" t="s">
        <v>345</v>
      </c>
      <c r="BP23" s="630"/>
      <c r="BQ23" s="631"/>
      <c r="BR23" s="504"/>
      <c r="BS23" s="500"/>
      <c r="BT23" s="629" t="s">
        <v>345</v>
      </c>
      <c r="BU23" s="630"/>
      <c r="BV23" s="631"/>
      <c r="BW23" s="504"/>
      <c r="BX23" s="500"/>
      <c r="BY23" s="629" t="s">
        <v>345</v>
      </c>
      <c r="BZ23" s="630"/>
      <c r="CA23" s="631"/>
      <c r="CB23" s="504"/>
      <c r="CC23" s="500"/>
      <c r="CD23" s="629" t="s">
        <v>345</v>
      </c>
      <c r="CE23" s="630"/>
      <c r="CF23" s="631"/>
      <c r="CG23" s="504"/>
      <c r="CH23" s="500"/>
      <c r="CI23" s="629" t="s">
        <v>345</v>
      </c>
      <c r="CJ23" s="630"/>
      <c r="CK23" s="631"/>
      <c r="CL23" s="504"/>
      <c r="CM23" s="500"/>
      <c r="CN23" s="629" t="s">
        <v>345</v>
      </c>
      <c r="CO23" s="630"/>
      <c r="CP23" s="631"/>
      <c r="CQ23" s="504"/>
      <c r="CR23" s="500"/>
      <c r="CS23" s="629" t="s">
        <v>345</v>
      </c>
      <c r="CT23" s="630"/>
      <c r="CU23" s="631"/>
      <c r="CV23" s="504"/>
      <c r="CW23" s="500"/>
      <c r="CX23" s="629" t="s">
        <v>345</v>
      </c>
      <c r="CY23" s="630"/>
      <c r="CZ23" s="631"/>
      <c r="DA23" s="504"/>
      <c r="DB23" s="500"/>
      <c r="DC23" s="629" t="s">
        <v>345</v>
      </c>
      <c r="DD23" s="630"/>
      <c r="DE23" s="631"/>
      <c r="DF23" s="504"/>
      <c r="DG23" s="500"/>
      <c r="DH23" s="629" t="s">
        <v>345</v>
      </c>
      <c r="DI23" s="630"/>
      <c r="DJ23" s="631"/>
      <c r="DK23" s="504"/>
      <c r="DL23" s="500"/>
      <c r="DM23" s="629" t="s">
        <v>345</v>
      </c>
      <c r="DN23" s="630"/>
      <c r="DO23" s="631"/>
      <c r="DP23" s="504"/>
      <c r="DQ23" s="500"/>
      <c r="DR23" s="629" t="s">
        <v>345</v>
      </c>
      <c r="DS23" s="630"/>
      <c r="DT23" s="631"/>
      <c r="DU23" s="504"/>
      <c r="DV23" s="500"/>
      <c r="DW23" s="629" t="s">
        <v>345</v>
      </c>
      <c r="DX23" s="630"/>
      <c r="DY23" s="631"/>
      <c r="DZ23" s="504"/>
      <c r="EA23" s="500"/>
      <c r="EB23" s="629" t="s">
        <v>345</v>
      </c>
      <c r="EC23" s="630"/>
      <c r="ED23" s="631"/>
      <c r="EE23" s="504"/>
      <c r="EF23" s="500"/>
      <c r="EG23" s="629" t="s">
        <v>345</v>
      </c>
      <c r="EH23" s="630"/>
      <c r="EI23" s="631"/>
      <c r="EJ23" s="504"/>
      <c r="EK23" s="500"/>
      <c r="EL23" s="629" t="s">
        <v>345</v>
      </c>
      <c r="EM23" s="630"/>
      <c r="EN23" s="631"/>
      <c r="EO23" s="504"/>
      <c r="EP23" s="500"/>
      <c r="EQ23" s="629" t="s">
        <v>345</v>
      </c>
      <c r="ER23" s="630"/>
      <c r="ES23" s="631"/>
      <c r="ET23" s="504"/>
      <c r="EU23" s="500"/>
      <c r="EV23" s="629" t="s">
        <v>345</v>
      </c>
      <c r="EW23" s="630"/>
      <c r="EX23" s="631"/>
      <c r="EY23" s="504"/>
      <c r="EZ23" s="500"/>
      <c r="FA23" s="629" t="s">
        <v>345</v>
      </c>
      <c r="FB23" s="630"/>
      <c r="FC23" s="631"/>
      <c r="FD23" s="504"/>
      <c r="FE23" s="500"/>
      <c r="FF23" s="629" t="s">
        <v>345</v>
      </c>
      <c r="FG23" s="630"/>
      <c r="FH23" s="631"/>
      <c r="FI23" s="504"/>
      <c r="FJ23" s="500"/>
      <c r="FK23" s="629" t="s">
        <v>345</v>
      </c>
      <c r="FL23" s="630"/>
      <c r="FM23" s="631"/>
      <c r="FN23" s="504"/>
      <c r="FO23" s="500"/>
      <c r="FP23" s="629" t="s">
        <v>345</v>
      </c>
      <c r="FQ23" s="630"/>
      <c r="FR23" s="631"/>
      <c r="FS23" s="504"/>
      <c r="FT23" s="500"/>
      <c r="FU23" s="629" t="s">
        <v>345</v>
      </c>
      <c r="FV23" s="630"/>
      <c r="FW23" s="631"/>
      <c r="FX23" s="504"/>
      <c r="FY23" s="500"/>
      <c r="FZ23" s="629" t="s">
        <v>345</v>
      </c>
      <c r="GA23" s="630"/>
      <c r="GB23" s="631"/>
      <c r="GC23" s="504"/>
      <c r="GD23" s="500"/>
      <c r="GE23" s="629" t="s">
        <v>345</v>
      </c>
      <c r="GF23" s="630"/>
      <c r="GG23" s="631"/>
      <c r="GH23" s="504"/>
      <c r="GI23" s="500"/>
      <c r="GJ23" s="629" t="s">
        <v>345</v>
      </c>
      <c r="GK23" s="630"/>
      <c r="GL23" s="631"/>
      <c r="GM23" s="504"/>
      <c r="GN23" s="500"/>
      <c r="GO23" s="629" t="s">
        <v>345</v>
      </c>
      <c r="GP23" s="630"/>
      <c r="GQ23" s="631"/>
      <c r="GR23" s="504"/>
      <c r="GS23" s="500"/>
      <c r="GT23" s="629" t="s">
        <v>345</v>
      </c>
      <c r="GU23" s="630"/>
      <c r="GV23" s="631"/>
      <c r="GW23" s="504"/>
      <c r="GX23" s="500"/>
      <c r="GY23" s="629" t="s">
        <v>345</v>
      </c>
      <c r="GZ23" s="630"/>
      <c r="HA23" s="631"/>
      <c r="HB23" s="504"/>
      <c r="HC23" s="500"/>
      <c r="HD23" s="629" t="s">
        <v>345</v>
      </c>
      <c r="HE23" s="630"/>
      <c r="HF23" s="631"/>
      <c r="HG23" s="504"/>
      <c r="HH23" s="500"/>
      <c r="HI23" s="629" t="s">
        <v>345</v>
      </c>
      <c r="HJ23" s="630"/>
      <c r="HK23" s="631"/>
      <c r="HL23" s="504"/>
      <c r="HM23" s="500"/>
      <c r="HN23" s="629" t="s">
        <v>345</v>
      </c>
      <c r="HO23" s="630"/>
      <c r="HP23" s="631"/>
      <c r="HQ23" s="504"/>
      <c r="HR23" s="500"/>
      <c r="HS23" s="629" t="s">
        <v>345</v>
      </c>
      <c r="HT23" s="630"/>
      <c r="HU23" s="631"/>
      <c r="HV23" s="504"/>
      <c r="HW23" s="500"/>
      <c r="HX23" s="629" t="s">
        <v>345</v>
      </c>
      <c r="HY23" s="630"/>
      <c r="HZ23" s="631"/>
      <c r="IA23" s="504"/>
      <c r="IB23" s="500"/>
      <c r="IC23" s="629" t="s">
        <v>345</v>
      </c>
      <c r="ID23" s="630"/>
      <c r="IE23" s="631"/>
      <c r="IF23" s="504"/>
      <c r="IG23" s="500"/>
      <c r="IH23" s="629" t="s">
        <v>345</v>
      </c>
      <c r="II23" s="630"/>
      <c r="IJ23" s="631"/>
      <c r="IK23" s="504"/>
      <c r="IL23" s="500"/>
      <c r="IM23" s="629" t="s">
        <v>345</v>
      </c>
      <c r="IN23" s="630"/>
      <c r="IO23" s="631"/>
      <c r="IP23" s="504"/>
      <c r="IQ23" s="500"/>
      <c r="IR23" s="629" t="s">
        <v>345</v>
      </c>
      <c r="IS23" s="630"/>
      <c r="IT23" s="631"/>
      <c r="IU23" s="504"/>
      <c r="IV23" s="500"/>
      <c r="IW23" s="629" t="s">
        <v>345</v>
      </c>
      <c r="IX23" s="630"/>
      <c r="IY23" s="631"/>
      <c r="IZ23" s="504"/>
      <c r="JA23" s="500"/>
      <c r="JB23" s="629" t="s">
        <v>345</v>
      </c>
      <c r="JC23" s="630"/>
      <c r="JD23" s="631"/>
      <c r="JE23" s="504"/>
      <c r="JF23" s="500"/>
      <c r="JG23" s="629" t="s">
        <v>345</v>
      </c>
      <c r="JH23" s="630"/>
      <c r="JI23" s="631"/>
      <c r="JJ23" s="504"/>
      <c r="JK23" s="500"/>
      <c r="JL23" s="629" t="s">
        <v>345</v>
      </c>
      <c r="JM23" s="630"/>
      <c r="JN23" s="631"/>
      <c r="JO23" s="504"/>
      <c r="JP23" s="500"/>
      <c r="JQ23" s="629" t="s">
        <v>345</v>
      </c>
      <c r="JR23" s="630"/>
      <c r="JS23" s="631"/>
      <c r="JT23" s="504"/>
      <c r="JU23" s="500"/>
      <c r="JV23" s="629" t="s">
        <v>345</v>
      </c>
      <c r="JW23" s="630"/>
      <c r="JX23" s="631"/>
      <c r="JY23" s="504"/>
      <c r="JZ23" s="500"/>
      <c r="KA23" s="629" t="s">
        <v>345</v>
      </c>
      <c r="KB23" s="630"/>
      <c r="KC23" s="631"/>
      <c r="KD23" s="504"/>
      <c r="KE23" s="500"/>
      <c r="KF23" s="629" t="s">
        <v>345</v>
      </c>
      <c r="KG23" s="630"/>
      <c r="KH23" s="631"/>
      <c r="KI23" s="504"/>
      <c r="KJ23" s="500"/>
      <c r="KK23" s="629" t="s">
        <v>345</v>
      </c>
      <c r="KL23" s="630"/>
      <c r="KM23" s="631"/>
      <c r="KN23" s="504"/>
      <c r="KO23" s="500"/>
      <c r="KP23" s="629" t="s">
        <v>345</v>
      </c>
      <c r="KQ23" s="630"/>
      <c r="KR23" s="631"/>
      <c r="KS23" s="504"/>
      <c r="KT23" s="500"/>
      <c r="KU23" s="629" t="s">
        <v>345</v>
      </c>
      <c r="KV23" s="630"/>
      <c r="KW23" s="631"/>
      <c r="KX23" s="504"/>
      <c r="KY23" s="500"/>
      <c r="KZ23" s="629" t="s">
        <v>345</v>
      </c>
      <c r="LA23" s="630"/>
      <c r="LB23" s="631"/>
      <c r="LC23" s="504"/>
      <c r="LD23" s="500"/>
      <c r="LE23" s="629" t="s">
        <v>345</v>
      </c>
      <c r="LF23" s="630"/>
      <c r="LG23" s="631"/>
      <c r="LH23" s="504"/>
      <c r="LI23" s="500"/>
      <c r="LJ23" s="629" t="s">
        <v>345</v>
      </c>
      <c r="LK23" s="630"/>
      <c r="LL23" s="631"/>
      <c r="LM23" s="504"/>
      <c r="LN23" s="500"/>
      <c r="LO23" s="629" t="s">
        <v>345</v>
      </c>
      <c r="LP23" s="630"/>
      <c r="LQ23" s="631"/>
      <c r="LR23" s="504"/>
      <c r="LS23" s="500"/>
      <c r="LT23" s="629" t="s">
        <v>345</v>
      </c>
      <c r="LU23" s="630"/>
      <c r="LV23" s="631"/>
      <c r="LW23" s="504"/>
      <c r="LX23" s="500"/>
      <c r="LY23" s="629" t="s">
        <v>345</v>
      </c>
      <c r="LZ23" s="630"/>
      <c r="MA23" s="631"/>
      <c r="MB23" s="504"/>
      <c r="MC23" s="500"/>
      <c r="MD23" s="629" t="s">
        <v>345</v>
      </c>
      <c r="ME23" s="630"/>
      <c r="MF23" s="631"/>
      <c r="MG23" s="504"/>
      <c r="MH23" s="500"/>
      <c r="MI23" s="629" t="s">
        <v>345</v>
      </c>
      <c r="MJ23" s="630"/>
      <c r="MK23" s="631"/>
      <c r="ML23" s="504"/>
      <c r="MM23" s="500"/>
      <c r="MN23" s="629" t="s">
        <v>345</v>
      </c>
      <c r="MO23" s="630"/>
      <c r="MP23" s="631"/>
      <c r="MQ23" s="504"/>
      <c r="MR23" s="500"/>
      <c r="MS23" s="629" t="s">
        <v>345</v>
      </c>
      <c r="MT23" s="630"/>
      <c r="MU23" s="631"/>
      <c r="MV23" s="504"/>
    </row>
    <row r="24" spans="1:360" x14ac:dyDescent="0.25">
      <c r="A24" s="500"/>
      <c r="B24" s="509"/>
      <c r="C24" s="510" t="s">
        <v>317</v>
      </c>
      <c r="D24" s="511">
        <v>2096.38</v>
      </c>
      <c r="E24" s="504"/>
      <c r="F24" s="500"/>
      <c r="G24" s="509"/>
      <c r="H24" s="510" t="s">
        <v>317</v>
      </c>
      <c r="I24" s="511">
        <v>1</v>
      </c>
      <c r="J24" s="504"/>
      <c r="K24" s="500"/>
      <c r="L24" s="509"/>
      <c r="M24" s="510" t="s">
        <v>317</v>
      </c>
      <c r="N24" s="511">
        <v>311.63</v>
      </c>
      <c r="O24" s="504"/>
      <c r="P24" s="500"/>
      <c r="Q24" s="509"/>
      <c r="R24" s="510" t="s">
        <v>317</v>
      </c>
      <c r="S24" s="511">
        <v>10.479999999999999</v>
      </c>
      <c r="T24" s="504"/>
      <c r="U24" s="500"/>
      <c r="V24" s="509"/>
      <c r="W24" s="510" t="s">
        <v>317</v>
      </c>
      <c r="X24" s="511">
        <v>118.08</v>
      </c>
      <c r="Y24" s="504"/>
      <c r="Z24" s="500"/>
      <c r="AA24" s="509"/>
      <c r="AB24" s="510" t="s">
        <v>317</v>
      </c>
      <c r="AC24" s="511">
        <v>6812</v>
      </c>
      <c r="AD24" s="504"/>
      <c r="AE24" s="500"/>
      <c r="AF24" s="509"/>
      <c r="AG24" s="510" t="s">
        <v>317</v>
      </c>
      <c r="AH24" s="511">
        <v>1503.7</v>
      </c>
      <c r="AI24" s="504"/>
      <c r="AJ24" s="500"/>
      <c r="AK24" s="509"/>
      <c r="AL24" s="510" t="s">
        <v>317</v>
      </c>
      <c r="AM24" s="511">
        <v>8591.81</v>
      </c>
      <c r="AN24" s="504"/>
      <c r="AO24" s="500"/>
      <c r="AP24" s="509"/>
      <c r="AQ24" s="510" t="s">
        <v>317</v>
      </c>
      <c r="AR24" s="511">
        <v>8.25</v>
      </c>
      <c r="AS24" s="504"/>
      <c r="AT24" s="500"/>
      <c r="AU24" s="509"/>
      <c r="AV24" s="510" t="s">
        <v>317</v>
      </c>
      <c r="AW24" s="511">
        <v>0</v>
      </c>
      <c r="AX24" s="504"/>
      <c r="AY24" s="500"/>
      <c r="AZ24" s="509"/>
      <c r="BA24" s="510" t="s">
        <v>317</v>
      </c>
      <c r="BB24" s="511">
        <v>8.33</v>
      </c>
      <c r="BC24" s="504"/>
      <c r="BD24" s="500"/>
      <c r="BE24" s="509"/>
      <c r="BF24" s="510" t="s">
        <v>317</v>
      </c>
      <c r="BG24" s="511">
        <v>0</v>
      </c>
      <c r="BH24" s="504"/>
      <c r="BI24" s="500"/>
      <c r="BJ24" s="509"/>
      <c r="BK24" s="510" t="s">
        <v>317</v>
      </c>
      <c r="BL24" s="511">
        <v>4157.12</v>
      </c>
      <c r="BM24" s="504"/>
      <c r="BN24" s="500"/>
      <c r="BO24" s="509"/>
      <c r="BP24" s="510" t="s">
        <v>317</v>
      </c>
      <c r="BQ24" s="511">
        <v>1438.9166667269997</v>
      </c>
      <c r="BR24" s="504"/>
      <c r="BS24" s="500"/>
      <c r="BT24" s="509"/>
      <c r="BU24" s="510" t="s">
        <v>317</v>
      </c>
      <c r="BV24" s="511">
        <v>1719</v>
      </c>
      <c r="BW24" s="504"/>
      <c r="BX24" s="500"/>
      <c r="BY24" s="509"/>
      <c r="BZ24" s="510" t="s">
        <v>317</v>
      </c>
      <c r="CA24" s="511">
        <v>2731.4</v>
      </c>
      <c r="CB24" s="504"/>
      <c r="CC24" s="500"/>
      <c r="CD24" s="509"/>
      <c r="CE24" s="510" t="s">
        <v>317</v>
      </c>
      <c r="CF24" s="511">
        <v>122.69999999999999</v>
      </c>
      <c r="CG24" s="504"/>
      <c r="CH24" s="500"/>
      <c r="CI24" s="509"/>
      <c r="CJ24" s="510" t="s">
        <v>317</v>
      </c>
      <c r="CK24" s="511">
        <v>498.5</v>
      </c>
      <c r="CL24" s="504"/>
      <c r="CM24" s="500"/>
      <c r="CN24" s="509"/>
      <c r="CO24" s="510" t="s">
        <v>317</v>
      </c>
      <c r="CP24" s="511">
        <v>1029.3</v>
      </c>
      <c r="CQ24" s="504"/>
      <c r="CR24" s="500"/>
      <c r="CS24" s="509"/>
      <c r="CT24" s="510" t="s">
        <v>317</v>
      </c>
      <c r="CU24" s="511">
        <v>372.6</v>
      </c>
      <c r="CV24" s="504"/>
      <c r="CW24" s="500"/>
      <c r="CX24" s="509"/>
      <c r="CY24" s="510" t="s">
        <v>317</v>
      </c>
      <c r="CZ24" s="511">
        <v>0</v>
      </c>
      <c r="DA24" s="504"/>
      <c r="DB24" s="500"/>
      <c r="DC24" s="509"/>
      <c r="DD24" s="510" t="s">
        <v>317</v>
      </c>
      <c r="DE24" s="511">
        <v>6641.7999999999993</v>
      </c>
      <c r="DF24" s="504"/>
      <c r="DG24" s="500"/>
      <c r="DH24" s="509"/>
      <c r="DI24" s="510" t="s">
        <v>317</v>
      </c>
      <c r="DJ24" s="511">
        <v>1</v>
      </c>
      <c r="DK24" s="504"/>
      <c r="DL24" s="500"/>
      <c r="DM24" s="509"/>
      <c r="DN24" s="510" t="s">
        <v>317</v>
      </c>
      <c r="DO24" s="511">
        <v>8655.57</v>
      </c>
      <c r="DP24" s="504"/>
      <c r="DQ24" s="500"/>
      <c r="DR24" s="509"/>
      <c r="DS24" s="510" t="s">
        <v>317</v>
      </c>
      <c r="DT24" s="511">
        <v>14897</v>
      </c>
      <c r="DU24" s="504"/>
      <c r="DV24" s="500"/>
      <c r="DW24" s="509"/>
      <c r="DX24" s="510" t="s">
        <v>317</v>
      </c>
      <c r="DY24" s="511">
        <v>186</v>
      </c>
      <c r="DZ24" s="504"/>
      <c r="EA24" s="500"/>
      <c r="EB24" s="509"/>
      <c r="EC24" s="510" t="s">
        <v>317</v>
      </c>
      <c r="ED24" s="511">
        <v>41.75</v>
      </c>
      <c r="EE24" s="504"/>
      <c r="EF24" s="500"/>
      <c r="EG24" s="509"/>
      <c r="EH24" s="510" t="s">
        <v>317</v>
      </c>
      <c r="EI24" s="511">
        <v>3623.33</v>
      </c>
      <c r="EJ24" s="504"/>
      <c r="EK24" s="500"/>
      <c r="EL24" s="509"/>
      <c r="EM24" s="510" t="s">
        <v>317</v>
      </c>
      <c r="EN24" s="511">
        <v>0</v>
      </c>
      <c r="EO24" s="504"/>
      <c r="EP24" s="500"/>
      <c r="EQ24" s="509"/>
      <c r="ER24" s="510" t="s">
        <v>317</v>
      </c>
      <c r="ES24" s="511">
        <v>0</v>
      </c>
      <c r="ET24" s="504"/>
      <c r="EU24" s="500"/>
      <c r="EV24" s="509"/>
      <c r="EW24" s="510" t="s">
        <v>317</v>
      </c>
      <c r="EX24" s="511">
        <v>1386.58</v>
      </c>
      <c r="EY24" s="504"/>
      <c r="EZ24" s="500"/>
      <c r="FA24" s="509"/>
      <c r="FB24" s="510" t="s">
        <v>317</v>
      </c>
      <c r="FC24" s="511">
        <v>1252040.8999999999</v>
      </c>
      <c r="FD24" s="504"/>
      <c r="FE24" s="500"/>
      <c r="FF24" s="509"/>
      <c r="FG24" s="510" t="s">
        <v>317</v>
      </c>
      <c r="FH24" s="511">
        <v>18575</v>
      </c>
      <c r="FI24" s="504"/>
      <c r="FJ24" s="500"/>
      <c r="FK24" s="509"/>
      <c r="FL24" s="510" t="s">
        <v>317</v>
      </c>
      <c r="FM24" s="511">
        <v>31.759999999999998</v>
      </c>
      <c r="FN24" s="504"/>
      <c r="FO24" s="500"/>
      <c r="FP24" s="509"/>
      <c r="FQ24" s="510" t="s">
        <v>317</v>
      </c>
      <c r="FR24" s="511">
        <v>0</v>
      </c>
      <c r="FS24" s="504"/>
      <c r="FT24" s="500"/>
      <c r="FU24" s="509"/>
      <c r="FV24" s="510" t="s">
        <v>317</v>
      </c>
      <c r="FW24" s="511">
        <v>1608.8667</v>
      </c>
      <c r="FX24" s="504"/>
      <c r="FY24" s="500"/>
      <c r="FZ24" s="509"/>
      <c r="GA24" s="510" t="s">
        <v>317</v>
      </c>
      <c r="GB24" s="511">
        <v>956.4</v>
      </c>
      <c r="GC24" s="504"/>
      <c r="GD24" s="500"/>
      <c r="GE24" s="509"/>
      <c r="GF24" s="510" t="s">
        <v>317</v>
      </c>
      <c r="GG24" s="511">
        <v>2604.23</v>
      </c>
      <c r="GH24" s="504"/>
      <c r="GI24" s="500"/>
      <c r="GJ24" s="509"/>
      <c r="GK24" s="510" t="s">
        <v>317</v>
      </c>
      <c r="GL24" s="511">
        <v>1015.4</v>
      </c>
      <c r="GM24" s="504"/>
      <c r="GN24" s="500"/>
      <c r="GO24" s="509"/>
      <c r="GP24" s="510" t="s">
        <v>317</v>
      </c>
      <c r="GQ24" s="511">
        <v>4538.8599999999997</v>
      </c>
      <c r="GR24" s="504"/>
      <c r="GS24" s="500"/>
      <c r="GT24" s="509"/>
      <c r="GU24" s="510" t="s">
        <v>317</v>
      </c>
      <c r="GV24" s="511">
        <v>0</v>
      </c>
      <c r="GW24" s="504"/>
      <c r="GX24" s="500"/>
      <c r="GY24" s="509"/>
      <c r="GZ24" s="510" t="s">
        <v>317</v>
      </c>
      <c r="HA24" s="511">
        <v>1303</v>
      </c>
      <c r="HB24" s="504"/>
      <c r="HC24" s="500"/>
      <c r="HD24" s="509"/>
      <c r="HE24" s="510" t="s">
        <v>317</v>
      </c>
      <c r="HF24" s="511">
        <v>8565.0499999999993</v>
      </c>
      <c r="HG24" s="504"/>
      <c r="HH24" s="500"/>
      <c r="HI24" s="509"/>
      <c r="HJ24" s="510" t="s">
        <v>317</v>
      </c>
      <c r="HK24" s="511">
        <v>10096.44</v>
      </c>
      <c r="HL24" s="504"/>
      <c r="HM24" s="500"/>
      <c r="HN24" s="509"/>
      <c r="HO24" s="510" t="s">
        <v>317</v>
      </c>
      <c r="HP24" s="511">
        <v>339.8</v>
      </c>
      <c r="HQ24" s="504"/>
      <c r="HR24" s="500"/>
      <c r="HS24" s="509"/>
      <c r="HT24" s="510" t="s">
        <v>317</v>
      </c>
      <c r="HU24" s="511">
        <v>16105</v>
      </c>
      <c r="HV24" s="504"/>
      <c r="HW24" s="500"/>
      <c r="HX24" s="509"/>
      <c r="HY24" s="510" t="s">
        <v>317</v>
      </c>
      <c r="HZ24" s="511">
        <v>3449.98</v>
      </c>
      <c r="IA24" s="504"/>
      <c r="IB24" s="500"/>
      <c r="IC24" s="509"/>
      <c r="ID24" s="510" t="s">
        <v>317</v>
      </c>
      <c r="IE24" s="511">
        <v>550</v>
      </c>
      <c r="IF24" s="504"/>
      <c r="IG24" s="500"/>
      <c r="IH24" s="509"/>
      <c r="II24" s="510" t="s">
        <v>317</v>
      </c>
      <c r="IJ24" s="511">
        <v>327</v>
      </c>
      <c r="IK24" s="504"/>
      <c r="IL24" s="500"/>
      <c r="IM24" s="509"/>
      <c r="IN24" s="510" t="s">
        <v>317</v>
      </c>
      <c r="IO24" s="511">
        <v>0.1</v>
      </c>
      <c r="IP24" s="504"/>
      <c r="IQ24" s="500"/>
      <c r="IR24" s="509"/>
      <c r="IS24" s="510" t="s">
        <v>317</v>
      </c>
      <c r="IT24" s="511">
        <v>818.69</v>
      </c>
      <c r="IU24" s="504"/>
      <c r="IV24" s="500"/>
      <c r="IW24" s="509"/>
      <c r="IX24" s="510" t="s">
        <v>317</v>
      </c>
      <c r="IY24" s="511">
        <v>1328</v>
      </c>
      <c r="IZ24" s="504"/>
      <c r="JA24" s="500"/>
      <c r="JB24" s="509"/>
      <c r="JC24" s="510" t="s">
        <v>317</v>
      </c>
      <c r="JD24" s="511">
        <v>436.03</v>
      </c>
      <c r="JE24" s="504"/>
      <c r="JF24" s="500"/>
      <c r="JG24" s="509"/>
      <c r="JH24" s="510" t="s">
        <v>317</v>
      </c>
      <c r="JI24" s="511">
        <v>21.42</v>
      </c>
      <c r="JJ24" s="504"/>
      <c r="JK24" s="500"/>
      <c r="JL24" s="509"/>
      <c r="JM24" s="510" t="s">
        <v>317</v>
      </c>
      <c r="JN24" s="511">
        <v>10758.783333300002</v>
      </c>
      <c r="JO24" s="504"/>
      <c r="JP24" s="500"/>
      <c r="JQ24" s="509"/>
      <c r="JR24" s="510" t="s">
        <v>317</v>
      </c>
      <c r="JS24" s="511">
        <v>775.70999999999992</v>
      </c>
      <c r="JT24" s="504"/>
      <c r="JU24" s="500"/>
      <c r="JV24" s="509"/>
      <c r="JW24" s="510" t="s">
        <v>317</v>
      </c>
      <c r="JX24" s="511">
        <v>22</v>
      </c>
      <c r="JY24" s="504"/>
      <c r="JZ24" s="500"/>
      <c r="KA24" s="509"/>
      <c r="KB24" s="510" t="s">
        <v>317</v>
      </c>
      <c r="KC24" s="511">
        <v>59</v>
      </c>
      <c r="KD24" s="504"/>
      <c r="KE24" s="500"/>
      <c r="KF24" s="509"/>
      <c r="KG24" s="510" t="s">
        <v>317</v>
      </c>
      <c r="KH24" s="511">
        <v>11.23</v>
      </c>
      <c r="KI24" s="504"/>
      <c r="KJ24" s="500"/>
      <c r="KK24" s="509"/>
      <c r="KL24" s="510" t="s">
        <v>317</v>
      </c>
      <c r="KM24" s="511">
        <v>4398.05</v>
      </c>
      <c r="KN24" s="504"/>
      <c r="KO24" s="500"/>
      <c r="KP24" s="509"/>
      <c r="KQ24" s="510" t="s">
        <v>317</v>
      </c>
      <c r="KR24" s="511">
        <v>2787.5</v>
      </c>
      <c r="KS24" s="504"/>
      <c r="KT24" s="500"/>
      <c r="KU24" s="509"/>
      <c r="KV24" s="510" t="s">
        <v>317</v>
      </c>
      <c r="KW24" s="511">
        <v>94</v>
      </c>
      <c r="KX24" s="504"/>
      <c r="KY24" s="500"/>
      <c r="KZ24" s="509"/>
      <c r="LA24" s="510" t="s">
        <v>317</v>
      </c>
      <c r="LB24" s="511">
        <v>39632.679999999993</v>
      </c>
      <c r="LC24" s="504"/>
      <c r="LD24" s="500"/>
      <c r="LE24" s="509"/>
      <c r="LF24" s="510" t="s">
        <v>317</v>
      </c>
      <c r="LG24" s="511">
        <v>49888.69</v>
      </c>
      <c r="LH24" s="504"/>
      <c r="LI24" s="500"/>
      <c r="LJ24" s="509"/>
      <c r="LK24" s="510" t="s">
        <v>317</v>
      </c>
      <c r="LL24" s="511">
        <v>5.5030000000000001</v>
      </c>
      <c r="LM24" s="504"/>
      <c r="LN24" s="500"/>
      <c r="LO24" s="509"/>
      <c r="LP24" s="510" t="s">
        <v>317</v>
      </c>
      <c r="LQ24" s="511">
        <v>517.31000000000006</v>
      </c>
      <c r="LR24" s="504"/>
      <c r="LS24" s="500"/>
      <c r="LT24" s="509"/>
      <c r="LU24" s="510" t="s">
        <v>317</v>
      </c>
      <c r="LV24" s="511">
        <v>101.3</v>
      </c>
      <c r="LW24" s="504"/>
      <c r="LX24" s="500"/>
      <c r="LY24" s="509"/>
      <c r="LZ24" s="510" t="s">
        <v>317</v>
      </c>
      <c r="MA24" s="511">
        <v>0.16</v>
      </c>
      <c r="MB24" s="504"/>
      <c r="MC24" s="500"/>
      <c r="MD24" s="509"/>
      <c r="ME24" s="510" t="s">
        <v>317</v>
      </c>
      <c r="MF24" s="511">
        <v>0</v>
      </c>
      <c r="MG24" s="504"/>
      <c r="MH24" s="500"/>
      <c r="MI24" s="509"/>
      <c r="MJ24" s="510" t="s">
        <v>317</v>
      </c>
      <c r="MK24" s="511">
        <v>4769.42</v>
      </c>
      <c r="ML24" s="504"/>
      <c r="MM24" s="500"/>
      <c r="MN24" s="509"/>
      <c r="MO24" s="510" t="s">
        <v>317</v>
      </c>
      <c r="MP24" s="511">
        <v>1394</v>
      </c>
      <c r="MQ24" s="504"/>
      <c r="MR24" s="500"/>
      <c r="MS24" s="509"/>
      <c r="MT24" s="510" t="s">
        <v>317</v>
      </c>
      <c r="MU24" s="511">
        <v>77.87</v>
      </c>
      <c r="MV24" s="504"/>
    </row>
    <row r="25" spans="1:360" x14ac:dyDescent="0.25">
      <c r="A25" s="500"/>
      <c r="B25" s="512"/>
      <c r="C25" s="510" t="s">
        <v>318</v>
      </c>
      <c r="D25" s="511">
        <v>26257.370000000003</v>
      </c>
      <c r="E25" s="504"/>
      <c r="F25" s="500"/>
      <c r="G25" s="512"/>
      <c r="H25" s="510" t="s">
        <v>318</v>
      </c>
      <c r="I25" s="511">
        <v>592</v>
      </c>
      <c r="J25" s="504"/>
      <c r="K25" s="500"/>
      <c r="L25" s="512"/>
      <c r="M25" s="510" t="s">
        <v>318</v>
      </c>
      <c r="N25" s="511">
        <v>6390.69</v>
      </c>
      <c r="O25" s="504"/>
      <c r="P25" s="500"/>
      <c r="Q25" s="512"/>
      <c r="R25" s="510" t="s">
        <v>318</v>
      </c>
      <c r="S25" s="511">
        <v>239.60000000000002</v>
      </c>
      <c r="T25" s="504"/>
      <c r="U25" s="500"/>
      <c r="V25" s="512"/>
      <c r="W25" s="510" t="s">
        <v>318</v>
      </c>
      <c r="X25" s="511">
        <v>1202.73</v>
      </c>
      <c r="Y25" s="504"/>
      <c r="Z25" s="500"/>
      <c r="AA25" s="512"/>
      <c r="AB25" s="510" t="s">
        <v>318</v>
      </c>
      <c r="AC25" s="511">
        <v>5316</v>
      </c>
      <c r="AD25" s="504"/>
      <c r="AE25" s="500"/>
      <c r="AF25" s="512"/>
      <c r="AG25" s="510" t="s">
        <v>318</v>
      </c>
      <c r="AH25" s="511">
        <v>6476.9</v>
      </c>
      <c r="AI25" s="504"/>
      <c r="AJ25" s="500"/>
      <c r="AK25" s="512"/>
      <c r="AL25" s="510" t="s">
        <v>318</v>
      </c>
      <c r="AM25" s="511">
        <v>6534.2499999999991</v>
      </c>
      <c r="AN25" s="504"/>
      <c r="AO25" s="500"/>
      <c r="AP25" s="512"/>
      <c r="AQ25" s="510" t="s">
        <v>318</v>
      </c>
      <c r="AR25" s="511">
        <v>129.827</v>
      </c>
      <c r="AS25" s="504"/>
      <c r="AT25" s="500"/>
      <c r="AU25" s="512"/>
      <c r="AV25" s="510" t="s">
        <v>318</v>
      </c>
      <c r="AW25" s="511">
        <v>57</v>
      </c>
      <c r="AX25" s="504"/>
      <c r="AY25" s="500"/>
      <c r="AZ25" s="512"/>
      <c r="BA25" s="510" t="s">
        <v>318</v>
      </c>
      <c r="BB25" s="511">
        <v>258.20000000000005</v>
      </c>
      <c r="BC25" s="504"/>
      <c r="BD25" s="500"/>
      <c r="BE25" s="512"/>
      <c r="BF25" s="510" t="s">
        <v>318</v>
      </c>
      <c r="BG25" s="511">
        <v>2.5</v>
      </c>
      <c r="BH25" s="504"/>
      <c r="BI25" s="500"/>
      <c r="BJ25" s="512"/>
      <c r="BK25" s="510" t="s">
        <v>318</v>
      </c>
      <c r="BL25" s="511">
        <v>48.57</v>
      </c>
      <c r="BM25" s="504"/>
      <c r="BN25" s="500"/>
      <c r="BO25" s="512"/>
      <c r="BP25" s="510" t="s">
        <v>318</v>
      </c>
      <c r="BQ25" s="511">
        <v>16385.133332400001</v>
      </c>
      <c r="BR25" s="504"/>
      <c r="BS25" s="500"/>
      <c r="BT25" s="512"/>
      <c r="BU25" s="510" t="s">
        <v>318</v>
      </c>
      <c r="BV25" s="511">
        <v>3921</v>
      </c>
      <c r="BW25" s="504"/>
      <c r="BX25" s="500"/>
      <c r="BY25" s="512"/>
      <c r="BZ25" s="510" t="s">
        <v>318</v>
      </c>
      <c r="CA25" s="511">
        <v>20463.219999999998</v>
      </c>
      <c r="CB25" s="504"/>
      <c r="CC25" s="500"/>
      <c r="CD25" s="512"/>
      <c r="CE25" s="510" t="s">
        <v>318</v>
      </c>
      <c r="CF25" s="511">
        <v>53.5</v>
      </c>
      <c r="CG25" s="504"/>
      <c r="CH25" s="500"/>
      <c r="CI25" s="512"/>
      <c r="CJ25" s="510" t="s">
        <v>318</v>
      </c>
      <c r="CK25" s="511">
        <v>212</v>
      </c>
      <c r="CL25" s="504"/>
      <c r="CM25" s="500"/>
      <c r="CN25" s="512"/>
      <c r="CO25" s="510" t="s">
        <v>318</v>
      </c>
      <c r="CP25" s="511">
        <v>6299.7999999999993</v>
      </c>
      <c r="CQ25" s="504"/>
      <c r="CR25" s="500"/>
      <c r="CS25" s="512"/>
      <c r="CT25" s="510" t="s">
        <v>318</v>
      </c>
      <c r="CU25" s="511">
        <v>2476.3999999999996</v>
      </c>
      <c r="CV25" s="504"/>
      <c r="CW25" s="500"/>
      <c r="CX25" s="512"/>
      <c r="CY25" s="510" t="s">
        <v>318</v>
      </c>
      <c r="CZ25" s="511">
        <v>44.4</v>
      </c>
      <c r="DA25" s="504"/>
      <c r="DB25" s="500"/>
      <c r="DC25" s="512"/>
      <c r="DD25" s="510" t="s">
        <v>318</v>
      </c>
      <c r="DE25" s="511">
        <v>16391.47</v>
      </c>
      <c r="DF25" s="504"/>
      <c r="DG25" s="500"/>
      <c r="DH25" s="512"/>
      <c r="DI25" s="510" t="s">
        <v>318</v>
      </c>
      <c r="DJ25" s="511">
        <v>45.66</v>
      </c>
      <c r="DK25" s="504"/>
      <c r="DL25" s="500"/>
      <c r="DM25" s="512"/>
      <c r="DN25" s="510" t="s">
        <v>318</v>
      </c>
      <c r="DO25" s="511">
        <v>499.53999999999996</v>
      </c>
      <c r="DP25" s="504"/>
      <c r="DQ25" s="500"/>
      <c r="DR25" s="512"/>
      <c r="DS25" s="510" t="s">
        <v>318</v>
      </c>
      <c r="DT25" s="511">
        <v>10955</v>
      </c>
      <c r="DU25" s="504"/>
      <c r="DV25" s="500"/>
      <c r="DW25" s="512"/>
      <c r="DX25" s="510" t="s">
        <v>318</v>
      </c>
      <c r="DY25" s="511">
        <v>1470</v>
      </c>
      <c r="DZ25" s="504"/>
      <c r="EA25" s="500"/>
      <c r="EB25" s="512"/>
      <c r="EC25" s="510" t="s">
        <v>318</v>
      </c>
      <c r="ED25" s="511">
        <v>611</v>
      </c>
      <c r="EE25" s="504"/>
      <c r="EF25" s="500"/>
      <c r="EG25" s="512"/>
      <c r="EH25" s="510" t="s">
        <v>318</v>
      </c>
      <c r="EI25" s="511">
        <v>26595.260000000002</v>
      </c>
      <c r="EJ25" s="504"/>
      <c r="EK25" s="500"/>
      <c r="EL25" s="512"/>
      <c r="EM25" s="510" t="s">
        <v>318</v>
      </c>
      <c r="EN25" s="511">
        <v>0</v>
      </c>
      <c r="EO25" s="504"/>
      <c r="EP25" s="500"/>
      <c r="EQ25" s="512"/>
      <c r="ER25" s="510" t="s">
        <v>318</v>
      </c>
      <c r="ES25" s="511">
        <v>453</v>
      </c>
      <c r="ET25" s="504"/>
      <c r="EU25" s="500"/>
      <c r="EV25" s="512"/>
      <c r="EW25" s="510" t="s">
        <v>318</v>
      </c>
      <c r="EX25" s="511">
        <v>1488.59</v>
      </c>
      <c r="EY25" s="504"/>
      <c r="EZ25" s="500"/>
      <c r="FA25" s="512"/>
      <c r="FB25" s="510" t="s">
        <v>318</v>
      </c>
      <c r="FC25" s="511">
        <v>1929728</v>
      </c>
      <c r="FD25" s="504"/>
      <c r="FE25" s="500"/>
      <c r="FF25" s="512"/>
      <c r="FG25" s="510" t="s">
        <v>318</v>
      </c>
      <c r="FH25" s="511">
        <v>76844</v>
      </c>
      <c r="FI25" s="504"/>
      <c r="FJ25" s="500"/>
      <c r="FK25" s="512"/>
      <c r="FL25" s="510" t="s">
        <v>318</v>
      </c>
      <c r="FM25" s="511">
        <v>1752.58</v>
      </c>
      <c r="FN25" s="504"/>
      <c r="FO25" s="500"/>
      <c r="FP25" s="512"/>
      <c r="FQ25" s="510" t="s">
        <v>318</v>
      </c>
      <c r="FR25" s="511">
        <v>593.40000000000009</v>
      </c>
      <c r="FS25" s="504"/>
      <c r="FT25" s="500"/>
      <c r="FU25" s="512"/>
      <c r="FV25" s="510" t="s">
        <v>318</v>
      </c>
      <c r="FW25" s="511">
        <v>5795.7600999999986</v>
      </c>
      <c r="FX25" s="504"/>
      <c r="FY25" s="500"/>
      <c r="FZ25" s="512"/>
      <c r="GA25" s="510" t="s">
        <v>318</v>
      </c>
      <c r="GB25" s="511">
        <v>6647.87</v>
      </c>
      <c r="GC25" s="504"/>
      <c r="GD25" s="500"/>
      <c r="GE25" s="512"/>
      <c r="GF25" s="510" t="s">
        <v>318</v>
      </c>
      <c r="GG25" s="511">
        <v>0</v>
      </c>
      <c r="GH25" s="504"/>
      <c r="GI25" s="500"/>
      <c r="GJ25" s="512"/>
      <c r="GK25" s="510" t="s">
        <v>318</v>
      </c>
      <c r="GL25" s="511">
        <v>42.9</v>
      </c>
      <c r="GM25" s="504"/>
      <c r="GN25" s="500"/>
      <c r="GO25" s="512"/>
      <c r="GP25" s="510" t="s">
        <v>318</v>
      </c>
      <c r="GQ25" s="511">
        <v>64214.2</v>
      </c>
      <c r="GR25" s="504"/>
      <c r="GS25" s="500"/>
      <c r="GT25" s="512"/>
      <c r="GU25" s="510" t="s">
        <v>318</v>
      </c>
      <c r="GV25" s="511">
        <v>207</v>
      </c>
      <c r="GW25" s="504"/>
      <c r="GX25" s="500"/>
      <c r="GY25" s="512"/>
      <c r="GZ25" s="510" t="s">
        <v>318</v>
      </c>
      <c r="HA25" s="511">
        <v>778</v>
      </c>
      <c r="HB25" s="504"/>
      <c r="HC25" s="500"/>
      <c r="HD25" s="512"/>
      <c r="HE25" s="510" t="s">
        <v>318</v>
      </c>
      <c r="HF25" s="511">
        <v>855.14</v>
      </c>
      <c r="HG25" s="504"/>
      <c r="HH25" s="500"/>
      <c r="HI25" s="512"/>
      <c r="HJ25" s="510" t="s">
        <v>318</v>
      </c>
      <c r="HK25" s="511">
        <v>16453.79</v>
      </c>
      <c r="HL25" s="504"/>
      <c r="HM25" s="500"/>
      <c r="HN25" s="512"/>
      <c r="HO25" s="510" t="s">
        <v>318</v>
      </c>
      <c r="HP25" s="511">
        <v>786.5</v>
      </c>
      <c r="HQ25" s="504"/>
      <c r="HR25" s="500"/>
      <c r="HS25" s="512"/>
      <c r="HT25" s="510" t="s">
        <v>318</v>
      </c>
      <c r="HU25" s="511">
        <v>7099</v>
      </c>
      <c r="HV25" s="504"/>
      <c r="HW25" s="500"/>
      <c r="HX25" s="512"/>
      <c r="HY25" s="510" t="s">
        <v>318</v>
      </c>
      <c r="HZ25" s="511">
        <v>874.25</v>
      </c>
      <c r="IA25" s="504"/>
      <c r="IB25" s="500"/>
      <c r="IC25" s="512"/>
      <c r="ID25" s="510" t="s">
        <v>318</v>
      </c>
      <c r="IE25" s="511">
        <v>252</v>
      </c>
      <c r="IF25" s="504"/>
      <c r="IG25" s="500"/>
      <c r="IH25" s="512"/>
      <c r="II25" s="510" t="s">
        <v>318</v>
      </c>
      <c r="IJ25" s="511">
        <v>6222</v>
      </c>
      <c r="IK25" s="504"/>
      <c r="IL25" s="500"/>
      <c r="IM25" s="512"/>
      <c r="IN25" s="510" t="s">
        <v>318</v>
      </c>
      <c r="IO25" s="511">
        <v>933.2</v>
      </c>
      <c r="IP25" s="504"/>
      <c r="IQ25" s="500"/>
      <c r="IR25" s="512"/>
      <c r="IS25" s="510" t="s">
        <v>318</v>
      </c>
      <c r="IT25" s="511">
        <v>564.46999999999991</v>
      </c>
      <c r="IU25" s="504"/>
      <c r="IV25" s="500"/>
      <c r="IW25" s="512"/>
      <c r="IX25" s="510" t="s">
        <v>318</v>
      </c>
      <c r="IY25" s="511">
        <v>6144</v>
      </c>
      <c r="IZ25" s="504"/>
      <c r="JA25" s="500"/>
      <c r="JB25" s="512"/>
      <c r="JC25" s="510" t="s">
        <v>318</v>
      </c>
      <c r="JD25" s="511">
        <v>1440.278</v>
      </c>
      <c r="JE25" s="504"/>
      <c r="JF25" s="500"/>
      <c r="JG25" s="512"/>
      <c r="JH25" s="510" t="s">
        <v>318</v>
      </c>
      <c r="JI25" s="511">
        <v>21381.93</v>
      </c>
      <c r="JJ25" s="504"/>
      <c r="JK25" s="500"/>
      <c r="JL25" s="512"/>
      <c r="JM25" s="510" t="s">
        <v>318</v>
      </c>
      <c r="JN25" s="511">
        <v>49570.799999999996</v>
      </c>
      <c r="JO25" s="504"/>
      <c r="JP25" s="500"/>
      <c r="JQ25" s="512"/>
      <c r="JR25" s="510" t="s">
        <v>318</v>
      </c>
      <c r="JS25" s="511">
        <v>2879.4399999999996</v>
      </c>
      <c r="JT25" s="504"/>
      <c r="JU25" s="500"/>
      <c r="JV25" s="512"/>
      <c r="JW25" s="510" t="s">
        <v>318</v>
      </c>
      <c r="JX25" s="511">
        <v>515</v>
      </c>
      <c r="JY25" s="504"/>
      <c r="JZ25" s="500"/>
      <c r="KA25" s="512"/>
      <c r="KB25" s="510" t="s">
        <v>318</v>
      </c>
      <c r="KC25" s="511">
        <v>740</v>
      </c>
      <c r="KD25" s="504"/>
      <c r="KE25" s="500"/>
      <c r="KF25" s="512"/>
      <c r="KG25" s="510" t="s">
        <v>318</v>
      </c>
      <c r="KH25" s="511">
        <v>104.34</v>
      </c>
      <c r="KI25" s="504"/>
      <c r="KJ25" s="500"/>
      <c r="KK25" s="512"/>
      <c r="KL25" s="510" t="s">
        <v>318</v>
      </c>
      <c r="KM25" s="511">
        <v>448.08</v>
      </c>
      <c r="KN25" s="504"/>
      <c r="KO25" s="500"/>
      <c r="KP25" s="512"/>
      <c r="KQ25" s="510" t="s">
        <v>318</v>
      </c>
      <c r="KR25" s="511">
        <v>5451.9</v>
      </c>
      <c r="KS25" s="504"/>
      <c r="KT25" s="500"/>
      <c r="KU25" s="512"/>
      <c r="KV25" s="510" t="s">
        <v>318</v>
      </c>
      <c r="KW25" s="511">
        <v>475.74</v>
      </c>
      <c r="KX25" s="504"/>
      <c r="KY25" s="500"/>
      <c r="KZ25" s="512"/>
      <c r="LA25" s="510" t="s">
        <v>318</v>
      </c>
      <c r="LB25" s="511">
        <v>33980.080000000002</v>
      </c>
      <c r="LC25" s="504"/>
      <c r="LD25" s="500"/>
      <c r="LE25" s="512"/>
      <c r="LF25" s="510" t="s">
        <v>318</v>
      </c>
      <c r="LG25" s="511">
        <v>11286.699999999997</v>
      </c>
      <c r="LH25" s="504"/>
      <c r="LI25" s="500"/>
      <c r="LJ25" s="512"/>
      <c r="LK25" s="510" t="s">
        <v>318</v>
      </c>
      <c r="LL25" s="511">
        <v>244.83</v>
      </c>
      <c r="LM25" s="504"/>
      <c r="LN25" s="500"/>
      <c r="LO25" s="512"/>
      <c r="LP25" s="510" t="s">
        <v>318</v>
      </c>
      <c r="LQ25" s="511">
        <v>7940.4399999999987</v>
      </c>
      <c r="LR25" s="504"/>
      <c r="LS25" s="500"/>
      <c r="LT25" s="512"/>
      <c r="LU25" s="510" t="s">
        <v>318</v>
      </c>
      <c r="LV25" s="511">
        <v>4157.9799999999996</v>
      </c>
      <c r="LW25" s="504"/>
      <c r="LX25" s="500"/>
      <c r="LY25" s="512"/>
      <c r="LZ25" s="510" t="s">
        <v>318</v>
      </c>
      <c r="MA25" s="511">
        <v>89.52000000000001</v>
      </c>
      <c r="MB25" s="504"/>
      <c r="MC25" s="500"/>
      <c r="MD25" s="512"/>
      <c r="ME25" s="510" t="s">
        <v>318</v>
      </c>
      <c r="MF25" s="511">
        <v>159.08999999999997</v>
      </c>
      <c r="MG25" s="504"/>
      <c r="MH25" s="500"/>
      <c r="MI25" s="512"/>
      <c r="MJ25" s="510" t="s">
        <v>318</v>
      </c>
      <c r="MK25" s="511">
        <v>8596.65</v>
      </c>
      <c r="ML25" s="504"/>
      <c r="MM25" s="500"/>
      <c r="MN25" s="512"/>
      <c r="MO25" s="510" t="s">
        <v>318</v>
      </c>
      <c r="MP25" s="511">
        <v>2215</v>
      </c>
      <c r="MQ25" s="504"/>
      <c r="MR25" s="500"/>
      <c r="MS25" s="512"/>
      <c r="MT25" s="510" t="s">
        <v>318</v>
      </c>
      <c r="MU25" s="511">
        <v>1841.0400000000002</v>
      </c>
      <c r="MV25" s="504"/>
    </row>
    <row r="26" spans="1:360" x14ac:dyDescent="0.25">
      <c r="A26" s="500"/>
      <c r="B26" s="513"/>
      <c r="C26" s="510" t="s">
        <v>319</v>
      </c>
      <c r="D26" s="511">
        <v>25526.899999999998</v>
      </c>
      <c r="E26" s="504"/>
      <c r="F26" s="500"/>
      <c r="G26" s="513"/>
      <c r="H26" s="510" t="s">
        <v>319</v>
      </c>
      <c r="I26" s="511">
        <v>0</v>
      </c>
      <c r="J26" s="504"/>
      <c r="K26" s="500"/>
      <c r="L26" s="513"/>
      <c r="M26" s="510" t="s">
        <v>319</v>
      </c>
      <c r="N26" s="511">
        <v>47002.92</v>
      </c>
      <c r="O26" s="504"/>
      <c r="P26" s="500"/>
      <c r="Q26" s="513"/>
      <c r="R26" s="510" t="s">
        <v>319</v>
      </c>
      <c r="S26" s="511">
        <v>5669.4</v>
      </c>
      <c r="T26" s="504"/>
      <c r="U26" s="500"/>
      <c r="V26" s="513"/>
      <c r="W26" s="510" t="s">
        <v>319</v>
      </c>
      <c r="X26" s="511">
        <v>0</v>
      </c>
      <c r="Y26" s="504"/>
      <c r="Z26" s="500"/>
      <c r="AA26" s="513"/>
      <c r="AB26" s="510" t="s">
        <v>319</v>
      </c>
      <c r="AC26" s="511">
        <v>401</v>
      </c>
      <c r="AD26" s="504"/>
      <c r="AE26" s="500"/>
      <c r="AF26" s="513"/>
      <c r="AG26" s="510" t="s">
        <v>319</v>
      </c>
      <c r="AH26" s="511">
        <v>2763.4</v>
      </c>
      <c r="AI26" s="504"/>
      <c r="AJ26" s="500"/>
      <c r="AK26" s="513"/>
      <c r="AL26" s="510" t="s">
        <v>319</v>
      </c>
      <c r="AM26" s="511">
        <v>42.459999999999994</v>
      </c>
      <c r="AN26" s="504"/>
      <c r="AO26" s="500"/>
      <c r="AP26" s="513"/>
      <c r="AQ26" s="510" t="s">
        <v>319</v>
      </c>
      <c r="AR26" s="511">
        <v>2</v>
      </c>
      <c r="AS26" s="504"/>
      <c r="AT26" s="500"/>
      <c r="AU26" s="513"/>
      <c r="AV26" s="510" t="s">
        <v>319</v>
      </c>
      <c r="AW26" s="511">
        <v>6060</v>
      </c>
      <c r="AX26" s="504"/>
      <c r="AY26" s="500"/>
      <c r="AZ26" s="513"/>
      <c r="BA26" s="510" t="s">
        <v>319</v>
      </c>
      <c r="BB26" s="511">
        <v>7</v>
      </c>
      <c r="BC26" s="504"/>
      <c r="BD26" s="500"/>
      <c r="BE26" s="513"/>
      <c r="BF26" s="510" t="s">
        <v>319</v>
      </c>
      <c r="BG26" s="511">
        <v>6.5</v>
      </c>
      <c r="BH26" s="504"/>
      <c r="BI26" s="500"/>
      <c r="BJ26" s="513"/>
      <c r="BK26" s="510" t="s">
        <v>319</v>
      </c>
      <c r="BL26" s="511">
        <v>32990.480000000003</v>
      </c>
      <c r="BM26" s="504"/>
      <c r="BN26" s="500"/>
      <c r="BO26" s="513"/>
      <c r="BP26" s="510" t="s">
        <v>319</v>
      </c>
      <c r="BQ26" s="511">
        <v>318.43333333300001</v>
      </c>
      <c r="BR26" s="504"/>
      <c r="BS26" s="500"/>
      <c r="BT26" s="513"/>
      <c r="BU26" s="510" t="s">
        <v>319</v>
      </c>
      <c r="BV26" s="511">
        <v>10027.200000000001</v>
      </c>
      <c r="BW26" s="504"/>
      <c r="BX26" s="500"/>
      <c r="BY26" s="513"/>
      <c r="BZ26" s="510" t="s">
        <v>319</v>
      </c>
      <c r="CA26" s="511">
        <v>449.15</v>
      </c>
      <c r="CB26" s="504"/>
      <c r="CC26" s="500"/>
      <c r="CD26" s="513"/>
      <c r="CE26" s="510" t="s">
        <v>319</v>
      </c>
      <c r="CF26" s="511">
        <v>30503</v>
      </c>
      <c r="CG26" s="504"/>
      <c r="CH26" s="500"/>
      <c r="CI26" s="513"/>
      <c r="CJ26" s="510" t="s">
        <v>319</v>
      </c>
      <c r="CK26" s="511">
        <v>3425</v>
      </c>
      <c r="CL26" s="504"/>
      <c r="CM26" s="500"/>
      <c r="CN26" s="513"/>
      <c r="CO26" s="510" t="s">
        <v>319</v>
      </c>
      <c r="CP26" s="511">
        <v>76785.349999999991</v>
      </c>
      <c r="CQ26" s="504"/>
      <c r="CR26" s="500"/>
      <c r="CS26" s="513"/>
      <c r="CT26" s="510" t="s">
        <v>319</v>
      </c>
      <c r="CU26" s="511">
        <v>27370.61</v>
      </c>
      <c r="CV26" s="504"/>
      <c r="CW26" s="500"/>
      <c r="CX26" s="513"/>
      <c r="CY26" s="510" t="s">
        <v>319</v>
      </c>
      <c r="CZ26" s="511">
        <v>0</v>
      </c>
      <c r="DA26" s="504"/>
      <c r="DB26" s="500"/>
      <c r="DC26" s="513"/>
      <c r="DD26" s="510" t="s">
        <v>319</v>
      </c>
      <c r="DE26" s="511">
        <v>49003.98</v>
      </c>
      <c r="DF26" s="504"/>
      <c r="DG26" s="500"/>
      <c r="DH26" s="513"/>
      <c r="DI26" s="510" t="s">
        <v>319</v>
      </c>
      <c r="DJ26" s="511">
        <v>0</v>
      </c>
      <c r="DK26" s="504"/>
      <c r="DL26" s="500"/>
      <c r="DM26" s="513"/>
      <c r="DN26" s="510" t="s">
        <v>319</v>
      </c>
      <c r="DO26" s="511">
        <v>12364.050000000001</v>
      </c>
      <c r="DP26" s="504"/>
      <c r="DQ26" s="500"/>
      <c r="DR26" s="513"/>
      <c r="DS26" s="510" t="s">
        <v>319</v>
      </c>
      <c r="DT26" s="511">
        <v>2939</v>
      </c>
      <c r="DU26" s="504"/>
      <c r="DV26" s="500"/>
      <c r="DW26" s="513"/>
      <c r="DX26" s="510" t="s">
        <v>319</v>
      </c>
      <c r="DY26" s="511">
        <v>867</v>
      </c>
      <c r="DZ26" s="504"/>
      <c r="EA26" s="500"/>
      <c r="EB26" s="513"/>
      <c r="EC26" s="510" t="s">
        <v>319</v>
      </c>
      <c r="ED26" s="511">
        <v>1057.25</v>
      </c>
      <c r="EE26" s="504"/>
      <c r="EF26" s="500"/>
      <c r="EG26" s="513"/>
      <c r="EH26" s="510" t="s">
        <v>319</v>
      </c>
      <c r="EI26" s="511">
        <v>142209.78000000003</v>
      </c>
      <c r="EJ26" s="504"/>
      <c r="EK26" s="500"/>
      <c r="EL26" s="513"/>
      <c r="EM26" s="510" t="s">
        <v>319</v>
      </c>
      <c r="EN26" s="511">
        <v>0</v>
      </c>
      <c r="EO26" s="504"/>
      <c r="EP26" s="500"/>
      <c r="EQ26" s="513"/>
      <c r="ER26" s="510" t="s">
        <v>319</v>
      </c>
      <c r="ES26" s="511">
        <v>63243.62000000001</v>
      </c>
      <c r="ET26" s="504"/>
      <c r="EU26" s="500"/>
      <c r="EV26" s="513"/>
      <c r="EW26" s="510" t="s">
        <v>319</v>
      </c>
      <c r="EX26" s="511">
        <v>1712.32</v>
      </c>
      <c r="EY26" s="504"/>
      <c r="EZ26" s="500"/>
      <c r="FA26" s="513"/>
      <c r="FB26" s="510" t="s">
        <v>319</v>
      </c>
      <c r="FC26" s="511">
        <v>648695</v>
      </c>
      <c r="FD26" s="504"/>
      <c r="FE26" s="500"/>
      <c r="FF26" s="513"/>
      <c r="FG26" s="510" t="s">
        <v>319</v>
      </c>
      <c r="FH26" s="511">
        <v>23371</v>
      </c>
      <c r="FI26" s="504"/>
      <c r="FJ26" s="500"/>
      <c r="FK26" s="513"/>
      <c r="FL26" s="510" t="s">
        <v>319</v>
      </c>
      <c r="FM26" s="511">
        <v>1529.72</v>
      </c>
      <c r="FN26" s="504"/>
      <c r="FO26" s="500"/>
      <c r="FP26" s="513"/>
      <c r="FQ26" s="510" t="s">
        <v>319</v>
      </c>
      <c r="FR26" s="511">
        <v>0</v>
      </c>
      <c r="FS26" s="504"/>
      <c r="FT26" s="500"/>
      <c r="FU26" s="513"/>
      <c r="FV26" s="510" t="s">
        <v>319</v>
      </c>
      <c r="FW26" s="511">
        <v>0</v>
      </c>
      <c r="FX26" s="504"/>
      <c r="FY26" s="500"/>
      <c r="FZ26" s="513"/>
      <c r="GA26" s="510" t="s">
        <v>319</v>
      </c>
      <c r="GB26" s="511">
        <v>0</v>
      </c>
      <c r="GC26" s="504"/>
      <c r="GD26" s="500"/>
      <c r="GE26" s="513"/>
      <c r="GF26" s="510" t="s">
        <v>319</v>
      </c>
      <c r="GG26" s="511">
        <v>0</v>
      </c>
      <c r="GH26" s="504"/>
      <c r="GI26" s="500"/>
      <c r="GJ26" s="513"/>
      <c r="GK26" s="510" t="s">
        <v>319</v>
      </c>
      <c r="GL26" s="511">
        <v>49686.28</v>
      </c>
      <c r="GM26" s="504"/>
      <c r="GN26" s="500"/>
      <c r="GO26" s="513"/>
      <c r="GP26" s="510" t="s">
        <v>319</v>
      </c>
      <c r="GQ26" s="511">
        <v>19088.330000000002</v>
      </c>
      <c r="GR26" s="504"/>
      <c r="GS26" s="500"/>
      <c r="GT26" s="513"/>
      <c r="GU26" s="510" t="s">
        <v>319</v>
      </c>
      <c r="GV26" s="511">
        <v>0</v>
      </c>
      <c r="GW26" s="504"/>
      <c r="GX26" s="500"/>
      <c r="GY26" s="513"/>
      <c r="GZ26" s="510" t="s">
        <v>319</v>
      </c>
      <c r="HA26" s="511">
        <v>245</v>
      </c>
      <c r="HB26" s="504"/>
      <c r="HC26" s="500"/>
      <c r="HD26" s="513"/>
      <c r="HE26" s="510" t="s">
        <v>319</v>
      </c>
      <c r="HF26" s="511">
        <v>0</v>
      </c>
      <c r="HG26" s="504"/>
      <c r="HH26" s="500"/>
      <c r="HI26" s="513"/>
      <c r="HJ26" s="510" t="s">
        <v>319</v>
      </c>
      <c r="HK26" s="511">
        <v>12026.6</v>
      </c>
      <c r="HL26" s="504"/>
      <c r="HM26" s="500"/>
      <c r="HN26" s="513"/>
      <c r="HO26" s="510" t="s">
        <v>319</v>
      </c>
      <c r="HP26" s="511">
        <v>0</v>
      </c>
      <c r="HQ26" s="504"/>
      <c r="HR26" s="500"/>
      <c r="HS26" s="513"/>
      <c r="HT26" s="510" t="s">
        <v>319</v>
      </c>
      <c r="HU26" s="511">
        <v>31940</v>
      </c>
      <c r="HV26" s="504"/>
      <c r="HW26" s="500"/>
      <c r="HX26" s="513"/>
      <c r="HY26" s="510" t="s">
        <v>319</v>
      </c>
      <c r="HZ26" s="511">
        <v>75.83</v>
      </c>
      <c r="IA26" s="504"/>
      <c r="IB26" s="500"/>
      <c r="IC26" s="513"/>
      <c r="ID26" s="510" t="s">
        <v>319</v>
      </c>
      <c r="IE26" s="511">
        <v>19800</v>
      </c>
      <c r="IF26" s="504"/>
      <c r="IG26" s="500"/>
      <c r="IH26" s="513"/>
      <c r="II26" s="510" t="s">
        <v>319</v>
      </c>
      <c r="IJ26" s="511">
        <v>804</v>
      </c>
      <c r="IK26" s="504"/>
      <c r="IL26" s="500"/>
      <c r="IM26" s="513"/>
      <c r="IN26" s="510" t="s">
        <v>319</v>
      </c>
      <c r="IO26" s="511">
        <v>5606.2999999999993</v>
      </c>
      <c r="IP26" s="504"/>
      <c r="IQ26" s="500"/>
      <c r="IR26" s="513"/>
      <c r="IS26" s="510" t="s">
        <v>319</v>
      </c>
      <c r="IT26" s="511">
        <v>528.79000000000008</v>
      </c>
      <c r="IU26" s="504"/>
      <c r="IV26" s="500"/>
      <c r="IW26" s="513"/>
      <c r="IX26" s="510" t="s">
        <v>319</v>
      </c>
      <c r="IY26" s="511">
        <v>4887</v>
      </c>
      <c r="IZ26" s="504"/>
      <c r="JA26" s="500"/>
      <c r="JB26" s="513"/>
      <c r="JC26" s="510" t="s">
        <v>319</v>
      </c>
      <c r="JD26" s="511">
        <v>5360.83</v>
      </c>
      <c r="JE26" s="504"/>
      <c r="JF26" s="500"/>
      <c r="JG26" s="513"/>
      <c r="JH26" s="510" t="s">
        <v>319</v>
      </c>
      <c r="JI26" s="511">
        <v>22349.75</v>
      </c>
      <c r="JJ26" s="504"/>
      <c r="JK26" s="500"/>
      <c r="JL26" s="513"/>
      <c r="JM26" s="510" t="s">
        <v>319</v>
      </c>
      <c r="JN26" s="511">
        <v>20775.7</v>
      </c>
      <c r="JO26" s="504"/>
      <c r="JP26" s="500"/>
      <c r="JQ26" s="513"/>
      <c r="JR26" s="510" t="s">
        <v>319</v>
      </c>
      <c r="JS26" s="511">
        <v>0</v>
      </c>
      <c r="JT26" s="504"/>
      <c r="JU26" s="500"/>
      <c r="JV26" s="513"/>
      <c r="JW26" s="510" t="s">
        <v>319</v>
      </c>
      <c r="JX26" s="511">
        <v>3205.5</v>
      </c>
      <c r="JY26" s="504"/>
      <c r="JZ26" s="500"/>
      <c r="KA26" s="513"/>
      <c r="KB26" s="510" t="s">
        <v>319</v>
      </c>
      <c r="KC26" s="511">
        <v>3081</v>
      </c>
      <c r="KD26" s="504"/>
      <c r="KE26" s="500"/>
      <c r="KF26" s="513"/>
      <c r="KG26" s="510" t="s">
        <v>319</v>
      </c>
      <c r="KH26" s="511">
        <v>13624.44</v>
      </c>
      <c r="KI26" s="504"/>
      <c r="KJ26" s="500"/>
      <c r="KK26" s="513"/>
      <c r="KL26" s="510" t="s">
        <v>319</v>
      </c>
      <c r="KM26" s="511">
        <v>1474.3989999999999</v>
      </c>
      <c r="KN26" s="504"/>
      <c r="KO26" s="500"/>
      <c r="KP26" s="513"/>
      <c r="KQ26" s="510" t="s">
        <v>319</v>
      </c>
      <c r="KR26" s="511">
        <v>11738</v>
      </c>
      <c r="KS26" s="504"/>
      <c r="KT26" s="500"/>
      <c r="KU26" s="513"/>
      <c r="KV26" s="510" t="s">
        <v>319</v>
      </c>
      <c r="KW26" s="511">
        <v>3572.67</v>
      </c>
      <c r="KX26" s="504"/>
      <c r="KY26" s="500"/>
      <c r="KZ26" s="513"/>
      <c r="LA26" s="510" t="s">
        <v>319</v>
      </c>
      <c r="LB26" s="511">
        <v>214105.2</v>
      </c>
      <c r="LC26" s="504"/>
      <c r="LD26" s="500"/>
      <c r="LE26" s="513"/>
      <c r="LF26" s="510" t="s">
        <v>319</v>
      </c>
      <c r="LG26" s="511">
        <v>65862.25</v>
      </c>
      <c r="LH26" s="504"/>
      <c r="LI26" s="500"/>
      <c r="LJ26" s="513"/>
      <c r="LK26" s="510" t="s">
        <v>319</v>
      </c>
      <c r="LL26" s="511">
        <v>1756.4</v>
      </c>
      <c r="LM26" s="504"/>
      <c r="LN26" s="500"/>
      <c r="LO26" s="513"/>
      <c r="LP26" s="510" t="s">
        <v>319</v>
      </c>
      <c r="LQ26" s="511">
        <v>8389.18</v>
      </c>
      <c r="LR26" s="504"/>
      <c r="LS26" s="500"/>
      <c r="LT26" s="513"/>
      <c r="LU26" s="510" t="s">
        <v>319</v>
      </c>
      <c r="LV26" s="511">
        <v>0</v>
      </c>
      <c r="LW26" s="504"/>
      <c r="LX26" s="500"/>
      <c r="LY26" s="513"/>
      <c r="LZ26" s="510" t="s">
        <v>319</v>
      </c>
      <c r="MA26" s="511">
        <v>8315.25</v>
      </c>
      <c r="MB26" s="504"/>
      <c r="MC26" s="500"/>
      <c r="MD26" s="513"/>
      <c r="ME26" s="510" t="s">
        <v>319</v>
      </c>
      <c r="MF26" s="511">
        <v>6060.95</v>
      </c>
      <c r="MG26" s="504"/>
      <c r="MH26" s="500"/>
      <c r="MI26" s="513"/>
      <c r="MJ26" s="510" t="s">
        <v>319</v>
      </c>
      <c r="MK26" s="511">
        <v>61587.4</v>
      </c>
      <c r="ML26" s="504"/>
      <c r="MM26" s="500"/>
      <c r="MN26" s="513"/>
      <c r="MO26" s="510" t="s">
        <v>319</v>
      </c>
      <c r="MP26" s="511">
        <v>4732</v>
      </c>
      <c r="MQ26" s="504"/>
      <c r="MR26" s="500"/>
      <c r="MS26" s="513"/>
      <c r="MT26" s="510" t="s">
        <v>319</v>
      </c>
      <c r="MU26" s="511">
        <v>0</v>
      </c>
      <c r="MV26" s="504"/>
    </row>
    <row r="27" spans="1:360" x14ac:dyDescent="0.25">
      <c r="A27" s="500"/>
      <c r="B27" s="514"/>
      <c r="C27" s="510" t="s">
        <v>320</v>
      </c>
      <c r="D27" s="511">
        <v>54264.98</v>
      </c>
      <c r="E27" s="504"/>
      <c r="F27" s="500"/>
      <c r="G27" s="514"/>
      <c r="H27" s="510" t="s">
        <v>320</v>
      </c>
      <c r="I27" s="511">
        <v>0</v>
      </c>
      <c r="J27" s="504"/>
      <c r="K27" s="500"/>
      <c r="L27" s="514"/>
      <c r="M27" s="510" t="s">
        <v>320</v>
      </c>
      <c r="N27" s="511">
        <v>9458.26</v>
      </c>
      <c r="O27" s="504"/>
      <c r="P27" s="500"/>
      <c r="Q27" s="514"/>
      <c r="R27" s="510" t="s">
        <v>320</v>
      </c>
      <c r="S27" s="511">
        <v>16607.07</v>
      </c>
      <c r="T27" s="504"/>
      <c r="U27" s="500"/>
      <c r="V27" s="514"/>
      <c r="W27" s="510" t="s">
        <v>320</v>
      </c>
      <c r="X27" s="511">
        <v>120.25</v>
      </c>
      <c r="Y27" s="504"/>
      <c r="Z27" s="500"/>
      <c r="AA27" s="514"/>
      <c r="AB27" s="510" t="s">
        <v>320</v>
      </c>
      <c r="AC27" s="511">
        <v>7896</v>
      </c>
      <c r="AD27" s="504"/>
      <c r="AE27" s="500"/>
      <c r="AF27" s="514"/>
      <c r="AG27" s="510" t="s">
        <v>320</v>
      </c>
      <c r="AH27" s="511">
        <v>11249.099999999999</v>
      </c>
      <c r="AI27" s="504"/>
      <c r="AJ27" s="500"/>
      <c r="AK27" s="514"/>
      <c r="AL27" s="510" t="s">
        <v>320</v>
      </c>
      <c r="AM27" s="511">
        <v>5112.8</v>
      </c>
      <c r="AN27" s="504"/>
      <c r="AO27" s="500"/>
      <c r="AP27" s="514"/>
      <c r="AQ27" s="510" t="s">
        <v>320</v>
      </c>
      <c r="AR27" s="511">
        <v>1.25</v>
      </c>
      <c r="AS27" s="504"/>
      <c r="AT27" s="500"/>
      <c r="AU27" s="514"/>
      <c r="AV27" s="510" t="s">
        <v>320</v>
      </c>
      <c r="AW27" s="511">
        <v>107</v>
      </c>
      <c r="AX27" s="504"/>
      <c r="AY27" s="500"/>
      <c r="AZ27" s="514"/>
      <c r="BA27" s="510" t="s">
        <v>320</v>
      </c>
      <c r="BB27" s="511">
        <v>21.310000000000002</v>
      </c>
      <c r="BC27" s="504"/>
      <c r="BD27" s="500"/>
      <c r="BE27" s="514"/>
      <c r="BF27" s="510" t="s">
        <v>320</v>
      </c>
      <c r="BG27" s="511">
        <v>0</v>
      </c>
      <c r="BH27" s="504"/>
      <c r="BI27" s="500"/>
      <c r="BJ27" s="514"/>
      <c r="BK27" s="510" t="s">
        <v>320</v>
      </c>
      <c r="BL27" s="511">
        <v>150.35</v>
      </c>
      <c r="BM27" s="504"/>
      <c r="BN27" s="500"/>
      <c r="BO27" s="514"/>
      <c r="BP27" s="510" t="s">
        <v>320</v>
      </c>
      <c r="BQ27" s="511">
        <v>8879.4501</v>
      </c>
      <c r="BR27" s="504"/>
      <c r="BS27" s="500"/>
      <c r="BT27" s="514"/>
      <c r="BU27" s="510" t="s">
        <v>320</v>
      </c>
      <c r="BV27" s="511">
        <v>20163.09</v>
      </c>
      <c r="BW27" s="504"/>
      <c r="BX27" s="500"/>
      <c r="BY27" s="514"/>
      <c r="BZ27" s="510" t="s">
        <v>320</v>
      </c>
      <c r="CA27" s="511">
        <v>13158.269999999999</v>
      </c>
      <c r="CB27" s="504"/>
      <c r="CC27" s="500"/>
      <c r="CD27" s="514"/>
      <c r="CE27" s="510" t="s">
        <v>320</v>
      </c>
      <c r="CF27" s="511">
        <v>1994.3</v>
      </c>
      <c r="CG27" s="504"/>
      <c r="CH27" s="500"/>
      <c r="CI27" s="514"/>
      <c r="CJ27" s="510" t="s">
        <v>320</v>
      </c>
      <c r="CK27" s="511">
        <v>24</v>
      </c>
      <c r="CL27" s="504"/>
      <c r="CM27" s="500"/>
      <c r="CN27" s="514"/>
      <c r="CO27" s="510" t="s">
        <v>320</v>
      </c>
      <c r="CP27" s="511">
        <v>4497.7</v>
      </c>
      <c r="CQ27" s="504"/>
      <c r="CR27" s="500"/>
      <c r="CS27" s="514"/>
      <c r="CT27" s="510" t="s">
        <v>320</v>
      </c>
      <c r="CU27" s="511">
        <v>848.91000000000008</v>
      </c>
      <c r="CV27" s="504"/>
      <c r="CW27" s="500"/>
      <c r="CX27" s="514"/>
      <c r="CY27" s="510" t="s">
        <v>320</v>
      </c>
      <c r="CZ27" s="511">
        <v>2</v>
      </c>
      <c r="DA27" s="504"/>
      <c r="DB27" s="500"/>
      <c r="DC27" s="514"/>
      <c r="DD27" s="510" t="s">
        <v>320</v>
      </c>
      <c r="DE27" s="511">
        <v>774.74</v>
      </c>
      <c r="DF27" s="504"/>
      <c r="DG27" s="500"/>
      <c r="DH27" s="514"/>
      <c r="DI27" s="510" t="s">
        <v>320</v>
      </c>
      <c r="DJ27" s="511">
        <v>518.75</v>
      </c>
      <c r="DK27" s="504"/>
      <c r="DL27" s="500"/>
      <c r="DM27" s="514"/>
      <c r="DN27" s="510" t="s">
        <v>320</v>
      </c>
      <c r="DO27" s="511">
        <v>4398.9399999999996</v>
      </c>
      <c r="DP27" s="504"/>
      <c r="DQ27" s="500"/>
      <c r="DR27" s="514"/>
      <c r="DS27" s="510" t="s">
        <v>320</v>
      </c>
      <c r="DT27" s="511">
        <v>5593</v>
      </c>
      <c r="DU27" s="504"/>
      <c r="DV27" s="500"/>
      <c r="DW27" s="514"/>
      <c r="DX27" s="510" t="s">
        <v>320</v>
      </c>
      <c r="DY27" s="511">
        <v>1916</v>
      </c>
      <c r="DZ27" s="504"/>
      <c r="EA27" s="500"/>
      <c r="EB27" s="514"/>
      <c r="EC27" s="510" t="s">
        <v>320</v>
      </c>
      <c r="ED27" s="511">
        <v>57</v>
      </c>
      <c r="EE27" s="504"/>
      <c r="EF27" s="500"/>
      <c r="EG27" s="514"/>
      <c r="EH27" s="510" t="s">
        <v>320</v>
      </c>
      <c r="EI27" s="511">
        <v>13925.840000000002</v>
      </c>
      <c r="EJ27" s="504"/>
      <c r="EK27" s="500"/>
      <c r="EL27" s="514"/>
      <c r="EM27" s="510" t="s">
        <v>320</v>
      </c>
      <c r="EN27" s="511">
        <v>0</v>
      </c>
      <c r="EO27" s="504"/>
      <c r="EP27" s="500"/>
      <c r="EQ27" s="514"/>
      <c r="ER27" s="510" t="s">
        <v>320</v>
      </c>
      <c r="ES27" s="511">
        <v>0</v>
      </c>
      <c r="ET27" s="504"/>
      <c r="EU27" s="500"/>
      <c r="EV27" s="514"/>
      <c r="EW27" s="510" t="s">
        <v>320</v>
      </c>
      <c r="EX27" s="511">
        <v>5020.6399999999994</v>
      </c>
      <c r="EY27" s="504"/>
      <c r="EZ27" s="500"/>
      <c r="FA27" s="514"/>
      <c r="FB27" s="510" t="s">
        <v>320</v>
      </c>
      <c r="FC27" s="511">
        <v>4380103</v>
      </c>
      <c r="FD27" s="504"/>
      <c r="FE27" s="500"/>
      <c r="FF27" s="514"/>
      <c r="FG27" s="510" t="s">
        <v>320</v>
      </c>
      <c r="FH27" s="511">
        <v>24950</v>
      </c>
      <c r="FI27" s="504"/>
      <c r="FJ27" s="500"/>
      <c r="FK27" s="514"/>
      <c r="FL27" s="510" t="s">
        <v>320</v>
      </c>
      <c r="FM27" s="511">
        <v>6777.17</v>
      </c>
      <c r="FN27" s="504"/>
      <c r="FO27" s="500"/>
      <c r="FP27" s="514"/>
      <c r="FQ27" s="510" t="s">
        <v>320</v>
      </c>
      <c r="FR27" s="511">
        <v>166.12</v>
      </c>
      <c r="FS27" s="504"/>
      <c r="FT27" s="500"/>
      <c r="FU27" s="514"/>
      <c r="FV27" s="510" t="s">
        <v>320</v>
      </c>
      <c r="FW27" s="511">
        <v>1274.4167000000002</v>
      </c>
      <c r="FX27" s="504"/>
      <c r="FY27" s="500"/>
      <c r="FZ27" s="514"/>
      <c r="GA27" s="510" t="s">
        <v>320</v>
      </c>
      <c r="GB27" s="511">
        <v>8545.59</v>
      </c>
      <c r="GC27" s="504"/>
      <c r="GD27" s="500"/>
      <c r="GE27" s="514"/>
      <c r="GF27" s="510" t="s">
        <v>320</v>
      </c>
      <c r="GG27" s="511">
        <v>8.5</v>
      </c>
      <c r="GH27" s="504"/>
      <c r="GI27" s="500"/>
      <c r="GJ27" s="514"/>
      <c r="GK27" s="510" t="s">
        <v>320</v>
      </c>
      <c r="GL27" s="511">
        <v>1805.9199999999996</v>
      </c>
      <c r="GM27" s="504"/>
      <c r="GN27" s="500"/>
      <c r="GO27" s="514"/>
      <c r="GP27" s="510" t="s">
        <v>320</v>
      </c>
      <c r="GQ27" s="511">
        <v>4052.3500000000004</v>
      </c>
      <c r="GR27" s="504"/>
      <c r="GS27" s="500"/>
      <c r="GT27" s="514"/>
      <c r="GU27" s="510" t="s">
        <v>320</v>
      </c>
      <c r="GV27" s="511">
        <v>0.8</v>
      </c>
      <c r="GW27" s="504"/>
      <c r="GX27" s="500"/>
      <c r="GY27" s="514"/>
      <c r="GZ27" s="510" t="s">
        <v>320</v>
      </c>
      <c r="HA27" s="511">
        <v>184</v>
      </c>
      <c r="HB27" s="504"/>
      <c r="HC27" s="500"/>
      <c r="HD27" s="514"/>
      <c r="HE27" s="510" t="s">
        <v>320</v>
      </c>
      <c r="HF27" s="511">
        <v>2463.85</v>
      </c>
      <c r="HG27" s="504"/>
      <c r="HH27" s="500"/>
      <c r="HI27" s="514"/>
      <c r="HJ27" s="510" t="s">
        <v>320</v>
      </c>
      <c r="HK27" s="511">
        <v>3840.2300000000009</v>
      </c>
      <c r="HL27" s="504"/>
      <c r="HM27" s="500"/>
      <c r="HN27" s="514"/>
      <c r="HO27" s="510" t="s">
        <v>320</v>
      </c>
      <c r="HP27" s="511">
        <v>2394.3000000000002</v>
      </c>
      <c r="HQ27" s="504"/>
      <c r="HR27" s="500"/>
      <c r="HS27" s="514"/>
      <c r="HT27" s="510" t="s">
        <v>320</v>
      </c>
      <c r="HU27" s="511">
        <v>1560</v>
      </c>
      <c r="HV27" s="504"/>
      <c r="HW27" s="500"/>
      <c r="HX27" s="514"/>
      <c r="HY27" s="510" t="s">
        <v>320</v>
      </c>
      <c r="HZ27" s="511">
        <v>2007.9699999999998</v>
      </c>
      <c r="IA27" s="504"/>
      <c r="IB27" s="500"/>
      <c r="IC27" s="514"/>
      <c r="ID27" s="510" t="s">
        <v>320</v>
      </c>
      <c r="IE27" s="511">
        <v>800</v>
      </c>
      <c r="IF27" s="504"/>
      <c r="IG27" s="500"/>
      <c r="IH27" s="514"/>
      <c r="II27" s="510" t="s">
        <v>320</v>
      </c>
      <c r="IJ27" s="511">
        <v>2515</v>
      </c>
      <c r="IK27" s="504"/>
      <c r="IL27" s="500"/>
      <c r="IM27" s="514"/>
      <c r="IN27" s="510" t="s">
        <v>320</v>
      </c>
      <c r="IO27" s="511">
        <v>19.600000000000001</v>
      </c>
      <c r="IP27" s="504"/>
      <c r="IQ27" s="500"/>
      <c r="IR27" s="514"/>
      <c r="IS27" s="510" t="s">
        <v>320</v>
      </c>
      <c r="IT27" s="511">
        <v>1741</v>
      </c>
      <c r="IU27" s="504"/>
      <c r="IV27" s="500"/>
      <c r="IW27" s="514"/>
      <c r="IX27" s="510" t="s">
        <v>320</v>
      </c>
      <c r="IY27" s="511">
        <v>16969</v>
      </c>
      <c r="IZ27" s="504"/>
      <c r="JA27" s="500"/>
      <c r="JB27" s="514"/>
      <c r="JC27" s="510" t="s">
        <v>320</v>
      </c>
      <c r="JD27" s="511">
        <v>0</v>
      </c>
      <c r="JE27" s="504"/>
      <c r="JF27" s="500"/>
      <c r="JG27" s="514"/>
      <c r="JH27" s="510" t="s">
        <v>320</v>
      </c>
      <c r="JI27" s="511">
        <v>212.42</v>
      </c>
      <c r="JJ27" s="504"/>
      <c r="JK27" s="500"/>
      <c r="JL27" s="514"/>
      <c r="JM27" s="510" t="s">
        <v>320</v>
      </c>
      <c r="JN27" s="511">
        <v>35938.399999999994</v>
      </c>
      <c r="JO27" s="504"/>
      <c r="JP27" s="500"/>
      <c r="JQ27" s="514"/>
      <c r="JR27" s="510" t="s">
        <v>320</v>
      </c>
      <c r="JS27" s="511">
        <v>5272.4400000000005</v>
      </c>
      <c r="JT27" s="504"/>
      <c r="JU27" s="500"/>
      <c r="JV27" s="514"/>
      <c r="JW27" s="510" t="s">
        <v>320</v>
      </c>
      <c r="JX27" s="511">
        <v>8.75</v>
      </c>
      <c r="JY27" s="504"/>
      <c r="JZ27" s="500"/>
      <c r="KA27" s="514"/>
      <c r="KB27" s="510" t="s">
        <v>320</v>
      </c>
      <c r="KC27" s="511">
        <v>195</v>
      </c>
      <c r="KD27" s="504"/>
      <c r="KE27" s="500"/>
      <c r="KF27" s="514"/>
      <c r="KG27" s="510" t="s">
        <v>320</v>
      </c>
      <c r="KH27" s="511">
        <v>2526.9499999999998</v>
      </c>
      <c r="KI27" s="504"/>
      <c r="KJ27" s="500"/>
      <c r="KK27" s="514"/>
      <c r="KL27" s="510" t="s">
        <v>320</v>
      </c>
      <c r="KM27" s="511">
        <v>1157.8</v>
      </c>
      <c r="KN27" s="504"/>
      <c r="KO27" s="500"/>
      <c r="KP27" s="514"/>
      <c r="KQ27" s="510" t="s">
        <v>320</v>
      </c>
      <c r="KR27" s="511">
        <v>51700.2</v>
      </c>
      <c r="KS27" s="504"/>
      <c r="KT27" s="500"/>
      <c r="KU27" s="514"/>
      <c r="KV27" s="510" t="s">
        <v>320</v>
      </c>
      <c r="KW27" s="511">
        <v>816.2</v>
      </c>
      <c r="KX27" s="504"/>
      <c r="KY27" s="500"/>
      <c r="KZ27" s="514"/>
      <c r="LA27" s="510" t="s">
        <v>320</v>
      </c>
      <c r="LB27" s="511">
        <v>86234.87000000001</v>
      </c>
      <c r="LC27" s="504"/>
      <c r="LD27" s="500"/>
      <c r="LE27" s="514"/>
      <c r="LF27" s="510" t="s">
        <v>320</v>
      </c>
      <c r="LG27" s="511">
        <v>50145.45</v>
      </c>
      <c r="LH27" s="504"/>
      <c r="LI27" s="500"/>
      <c r="LJ27" s="514"/>
      <c r="LK27" s="510" t="s">
        <v>320</v>
      </c>
      <c r="LL27" s="511">
        <v>15180.3</v>
      </c>
      <c r="LM27" s="504"/>
      <c r="LN27" s="500"/>
      <c r="LO27" s="514"/>
      <c r="LP27" s="510" t="s">
        <v>320</v>
      </c>
      <c r="LQ27" s="511">
        <v>3157.6799999999994</v>
      </c>
      <c r="LR27" s="504"/>
      <c r="LS27" s="500"/>
      <c r="LT27" s="514"/>
      <c r="LU27" s="510" t="s">
        <v>320</v>
      </c>
      <c r="LV27" s="511">
        <v>329.50000000000006</v>
      </c>
      <c r="LW27" s="504"/>
      <c r="LX27" s="500"/>
      <c r="LY27" s="514"/>
      <c r="LZ27" s="510" t="s">
        <v>320</v>
      </c>
      <c r="MA27" s="511">
        <v>7.32</v>
      </c>
      <c r="MB27" s="504"/>
      <c r="MC27" s="500"/>
      <c r="MD27" s="514"/>
      <c r="ME27" s="510" t="s">
        <v>320</v>
      </c>
      <c r="MF27" s="511">
        <v>0</v>
      </c>
      <c r="MG27" s="504"/>
      <c r="MH27" s="500"/>
      <c r="MI27" s="514"/>
      <c r="MJ27" s="510" t="s">
        <v>320</v>
      </c>
      <c r="MK27" s="511">
        <v>2177.9700000000003</v>
      </c>
      <c r="ML27" s="504"/>
      <c r="MM27" s="500"/>
      <c r="MN27" s="514"/>
      <c r="MO27" s="510" t="s">
        <v>320</v>
      </c>
      <c r="MP27" s="511">
        <v>7044</v>
      </c>
      <c r="MQ27" s="504"/>
      <c r="MR27" s="500"/>
      <c r="MS27" s="514"/>
      <c r="MT27" s="510" t="s">
        <v>320</v>
      </c>
      <c r="MU27" s="511">
        <v>0</v>
      </c>
      <c r="MV27" s="504"/>
    </row>
    <row r="28" spans="1:360" x14ac:dyDescent="0.25">
      <c r="A28" s="500"/>
      <c r="B28" s="515"/>
      <c r="C28" s="510" t="s">
        <v>321</v>
      </c>
      <c r="D28" s="511">
        <v>626.22</v>
      </c>
      <c r="E28" s="504"/>
      <c r="F28" s="500"/>
      <c r="G28" s="515"/>
      <c r="H28" s="510" t="s">
        <v>321</v>
      </c>
      <c r="I28" s="511">
        <v>1</v>
      </c>
      <c r="J28" s="504"/>
      <c r="K28" s="500"/>
      <c r="L28" s="515"/>
      <c r="M28" s="510" t="s">
        <v>321</v>
      </c>
      <c r="N28" s="511">
        <v>3081.87</v>
      </c>
      <c r="O28" s="504"/>
      <c r="P28" s="500"/>
      <c r="Q28" s="515"/>
      <c r="R28" s="510" t="s">
        <v>321</v>
      </c>
      <c r="S28" s="511">
        <v>0</v>
      </c>
      <c r="T28" s="504"/>
      <c r="U28" s="500"/>
      <c r="V28" s="515"/>
      <c r="W28" s="510" t="s">
        <v>321</v>
      </c>
      <c r="X28" s="511">
        <v>85</v>
      </c>
      <c r="Y28" s="504"/>
      <c r="Z28" s="500"/>
      <c r="AA28" s="515"/>
      <c r="AB28" s="510" t="s">
        <v>321</v>
      </c>
      <c r="AC28" s="511">
        <v>7</v>
      </c>
      <c r="AD28" s="504"/>
      <c r="AE28" s="500"/>
      <c r="AF28" s="515"/>
      <c r="AG28" s="510" t="s">
        <v>321</v>
      </c>
      <c r="AH28" s="511">
        <v>770.5</v>
      </c>
      <c r="AI28" s="504"/>
      <c r="AJ28" s="500"/>
      <c r="AK28" s="515"/>
      <c r="AL28" s="510" t="s">
        <v>321</v>
      </c>
      <c r="AM28" s="511">
        <v>7546.7899999999991</v>
      </c>
      <c r="AN28" s="504"/>
      <c r="AO28" s="500"/>
      <c r="AP28" s="515"/>
      <c r="AQ28" s="510" t="s">
        <v>321</v>
      </c>
      <c r="AR28" s="511">
        <v>2.5499999999999998</v>
      </c>
      <c r="AS28" s="504"/>
      <c r="AT28" s="500"/>
      <c r="AU28" s="515"/>
      <c r="AV28" s="510" t="s">
        <v>321</v>
      </c>
      <c r="AW28" s="511">
        <v>0</v>
      </c>
      <c r="AX28" s="504"/>
      <c r="AY28" s="500"/>
      <c r="AZ28" s="515"/>
      <c r="BA28" s="510" t="s">
        <v>321</v>
      </c>
      <c r="BB28" s="511">
        <v>6.6</v>
      </c>
      <c r="BC28" s="504"/>
      <c r="BD28" s="500"/>
      <c r="BE28" s="515"/>
      <c r="BF28" s="510" t="s">
        <v>321</v>
      </c>
      <c r="BG28" s="511">
        <v>0</v>
      </c>
      <c r="BH28" s="504"/>
      <c r="BI28" s="500"/>
      <c r="BJ28" s="515"/>
      <c r="BK28" s="510" t="s">
        <v>321</v>
      </c>
      <c r="BL28" s="511">
        <v>3506.5699999999997</v>
      </c>
      <c r="BM28" s="504"/>
      <c r="BN28" s="500"/>
      <c r="BO28" s="515"/>
      <c r="BP28" s="510" t="s">
        <v>321</v>
      </c>
      <c r="BQ28" s="511">
        <v>219.28333329999998</v>
      </c>
      <c r="BR28" s="504"/>
      <c r="BS28" s="500"/>
      <c r="BT28" s="515"/>
      <c r="BU28" s="510" t="s">
        <v>321</v>
      </c>
      <c r="BV28" s="511">
        <v>1219.03</v>
      </c>
      <c r="BW28" s="504"/>
      <c r="BX28" s="500"/>
      <c r="BY28" s="515"/>
      <c r="BZ28" s="510" t="s">
        <v>321</v>
      </c>
      <c r="CA28" s="511">
        <v>3901.1000000000004</v>
      </c>
      <c r="CB28" s="504"/>
      <c r="CC28" s="500"/>
      <c r="CD28" s="515"/>
      <c r="CE28" s="510" t="s">
        <v>321</v>
      </c>
      <c r="CF28" s="511">
        <v>2337</v>
      </c>
      <c r="CG28" s="504"/>
      <c r="CH28" s="500"/>
      <c r="CI28" s="515"/>
      <c r="CJ28" s="510" t="s">
        <v>321</v>
      </c>
      <c r="CK28" s="511">
        <v>1</v>
      </c>
      <c r="CL28" s="504"/>
      <c r="CM28" s="500"/>
      <c r="CN28" s="515"/>
      <c r="CO28" s="510" t="s">
        <v>321</v>
      </c>
      <c r="CP28" s="511">
        <v>1889.8000000000002</v>
      </c>
      <c r="CQ28" s="504"/>
      <c r="CR28" s="500"/>
      <c r="CS28" s="515"/>
      <c r="CT28" s="510" t="s">
        <v>321</v>
      </c>
      <c r="CU28" s="511">
        <v>0</v>
      </c>
      <c r="CV28" s="504"/>
      <c r="CW28" s="500"/>
      <c r="CX28" s="515"/>
      <c r="CY28" s="510" t="s">
        <v>321</v>
      </c>
      <c r="CZ28" s="511">
        <v>0</v>
      </c>
      <c r="DA28" s="504"/>
      <c r="DB28" s="500"/>
      <c r="DC28" s="515"/>
      <c r="DD28" s="510" t="s">
        <v>321</v>
      </c>
      <c r="DE28" s="511">
        <v>481.76</v>
      </c>
      <c r="DF28" s="504"/>
      <c r="DG28" s="500"/>
      <c r="DH28" s="515"/>
      <c r="DI28" s="510" t="s">
        <v>321</v>
      </c>
      <c r="DJ28" s="511">
        <v>4302.3999999999996</v>
      </c>
      <c r="DK28" s="504"/>
      <c r="DL28" s="500"/>
      <c r="DM28" s="515"/>
      <c r="DN28" s="510" t="s">
        <v>321</v>
      </c>
      <c r="DO28" s="511">
        <v>303.63</v>
      </c>
      <c r="DP28" s="504"/>
      <c r="DQ28" s="500"/>
      <c r="DR28" s="515"/>
      <c r="DS28" s="510" t="s">
        <v>321</v>
      </c>
      <c r="DT28" s="511">
        <v>2649</v>
      </c>
      <c r="DU28" s="504"/>
      <c r="DV28" s="500"/>
      <c r="DW28" s="515"/>
      <c r="DX28" s="510" t="s">
        <v>321</v>
      </c>
      <c r="DY28" s="511">
        <v>10</v>
      </c>
      <c r="DZ28" s="504"/>
      <c r="EA28" s="500"/>
      <c r="EB28" s="515"/>
      <c r="EC28" s="510" t="s">
        <v>321</v>
      </c>
      <c r="ED28" s="511">
        <v>13</v>
      </c>
      <c r="EE28" s="504"/>
      <c r="EF28" s="500"/>
      <c r="EG28" s="515"/>
      <c r="EH28" s="510" t="s">
        <v>321</v>
      </c>
      <c r="EI28" s="511">
        <v>11023.5</v>
      </c>
      <c r="EJ28" s="504"/>
      <c r="EK28" s="500"/>
      <c r="EL28" s="515"/>
      <c r="EM28" s="510" t="s">
        <v>321</v>
      </c>
      <c r="EN28" s="511">
        <v>0</v>
      </c>
      <c r="EO28" s="504"/>
      <c r="EP28" s="500"/>
      <c r="EQ28" s="515"/>
      <c r="ER28" s="510" t="s">
        <v>321</v>
      </c>
      <c r="ES28" s="511">
        <v>0</v>
      </c>
      <c r="ET28" s="504"/>
      <c r="EU28" s="500"/>
      <c r="EV28" s="515"/>
      <c r="EW28" s="510" t="s">
        <v>321</v>
      </c>
      <c r="EX28" s="511">
        <v>206.6</v>
      </c>
      <c r="EY28" s="504"/>
      <c r="EZ28" s="500"/>
      <c r="FA28" s="515"/>
      <c r="FB28" s="510" t="s">
        <v>321</v>
      </c>
      <c r="FC28" s="511">
        <v>0</v>
      </c>
      <c r="FD28" s="504"/>
      <c r="FE28" s="500"/>
      <c r="FF28" s="515"/>
      <c r="FG28" s="510" t="s">
        <v>321</v>
      </c>
      <c r="FH28" s="511">
        <v>77122</v>
      </c>
      <c r="FI28" s="504"/>
      <c r="FJ28" s="500"/>
      <c r="FK28" s="515"/>
      <c r="FL28" s="510" t="s">
        <v>321</v>
      </c>
      <c r="FM28" s="511">
        <v>0.83</v>
      </c>
      <c r="FN28" s="504"/>
      <c r="FO28" s="500"/>
      <c r="FP28" s="515"/>
      <c r="FQ28" s="510" t="s">
        <v>321</v>
      </c>
      <c r="FR28" s="511">
        <v>0</v>
      </c>
      <c r="FS28" s="504"/>
      <c r="FT28" s="500"/>
      <c r="FU28" s="515"/>
      <c r="FV28" s="510" t="s">
        <v>321</v>
      </c>
      <c r="FW28" s="511">
        <v>0</v>
      </c>
      <c r="FX28" s="504"/>
      <c r="FY28" s="500"/>
      <c r="FZ28" s="515"/>
      <c r="GA28" s="510" t="s">
        <v>321</v>
      </c>
      <c r="GB28" s="511">
        <v>12011.64</v>
      </c>
      <c r="GC28" s="504"/>
      <c r="GD28" s="500"/>
      <c r="GE28" s="515"/>
      <c r="GF28" s="510" t="s">
        <v>321</v>
      </c>
      <c r="GG28" s="511">
        <v>0</v>
      </c>
      <c r="GH28" s="504"/>
      <c r="GI28" s="500"/>
      <c r="GJ28" s="515"/>
      <c r="GK28" s="510" t="s">
        <v>321</v>
      </c>
      <c r="GL28" s="511">
        <v>345</v>
      </c>
      <c r="GM28" s="504"/>
      <c r="GN28" s="500"/>
      <c r="GO28" s="515"/>
      <c r="GP28" s="510" t="s">
        <v>321</v>
      </c>
      <c r="GQ28" s="511">
        <v>2552.3900000000003</v>
      </c>
      <c r="GR28" s="504"/>
      <c r="GS28" s="500"/>
      <c r="GT28" s="515"/>
      <c r="GU28" s="510" t="s">
        <v>321</v>
      </c>
      <c r="GV28" s="511">
        <v>0</v>
      </c>
      <c r="GW28" s="504"/>
      <c r="GX28" s="500"/>
      <c r="GY28" s="515"/>
      <c r="GZ28" s="510" t="s">
        <v>321</v>
      </c>
      <c r="HA28" s="511">
        <v>140</v>
      </c>
      <c r="HB28" s="504"/>
      <c r="HC28" s="500"/>
      <c r="HD28" s="515"/>
      <c r="HE28" s="510" t="s">
        <v>321</v>
      </c>
      <c r="HF28" s="511">
        <v>0</v>
      </c>
      <c r="HG28" s="504"/>
      <c r="HH28" s="500"/>
      <c r="HI28" s="515"/>
      <c r="HJ28" s="510" t="s">
        <v>321</v>
      </c>
      <c r="HK28" s="511">
        <v>1412.3700000000001</v>
      </c>
      <c r="HL28" s="504"/>
      <c r="HM28" s="500"/>
      <c r="HN28" s="515"/>
      <c r="HO28" s="510" t="s">
        <v>321</v>
      </c>
      <c r="HP28" s="511">
        <v>107.5</v>
      </c>
      <c r="HQ28" s="504"/>
      <c r="HR28" s="500"/>
      <c r="HS28" s="515"/>
      <c r="HT28" s="510" t="s">
        <v>321</v>
      </c>
      <c r="HU28" s="511">
        <v>4101</v>
      </c>
      <c r="HV28" s="504"/>
      <c r="HW28" s="500"/>
      <c r="HX28" s="515"/>
      <c r="HY28" s="510" t="s">
        <v>321</v>
      </c>
      <c r="HZ28" s="511">
        <v>13</v>
      </c>
      <c r="IA28" s="504"/>
      <c r="IB28" s="500"/>
      <c r="IC28" s="515"/>
      <c r="ID28" s="510" t="s">
        <v>321</v>
      </c>
      <c r="IE28" s="511">
        <v>0</v>
      </c>
      <c r="IF28" s="504"/>
      <c r="IG28" s="500"/>
      <c r="IH28" s="515"/>
      <c r="II28" s="510" t="s">
        <v>321</v>
      </c>
      <c r="IJ28" s="511">
        <v>722</v>
      </c>
      <c r="IK28" s="504"/>
      <c r="IL28" s="500"/>
      <c r="IM28" s="515"/>
      <c r="IN28" s="510" t="s">
        <v>321</v>
      </c>
      <c r="IO28" s="511">
        <v>32.799999999999997</v>
      </c>
      <c r="IP28" s="504"/>
      <c r="IQ28" s="500"/>
      <c r="IR28" s="515"/>
      <c r="IS28" s="510" t="s">
        <v>321</v>
      </c>
      <c r="IT28" s="511">
        <v>0</v>
      </c>
      <c r="IU28" s="504"/>
      <c r="IV28" s="500"/>
      <c r="IW28" s="515"/>
      <c r="IX28" s="510" t="s">
        <v>321</v>
      </c>
      <c r="IY28" s="511">
        <v>0</v>
      </c>
      <c r="IZ28" s="504"/>
      <c r="JA28" s="500"/>
      <c r="JB28" s="515"/>
      <c r="JC28" s="510" t="s">
        <v>321</v>
      </c>
      <c r="JD28" s="511">
        <v>0</v>
      </c>
      <c r="JE28" s="504"/>
      <c r="JF28" s="500"/>
      <c r="JG28" s="515"/>
      <c r="JH28" s="510" t="s">
        <v>321</v>
      </c>
      <c r="JI28" s="511">
        <v>0</v>
      </c>
      <c r="JJ28" s="504"/>
      <c r="JK28" s="500"/>
      <c r="JL28" s="515"/>
      <c r="JM28" s="510" t="s">
        <v>321</v>
      </c>
      <c r="JN28" s="511">
        <v>28738.1</v>
      </c>
      <c r="JO28" s="504"/>
      <c r="JP28" s="500"/>
      <c r="JQ28" s="515"/>
      <c r="JR28" s="510" t="s">
        <v>321</v>
      </c>
      <c r="JS28" s="511">
        <v>383.97</v>
      </c>
      <c r="JT28" s="504"/>
      <c r="JU28" s="500"/>
      <c r="JV28" s="515"/>
      <c r="JW28" s="510" t="s">
        <v>321</v>
      </c>
      <c r="JX28" s="511">
        <v>24</v>
      </c>
      <c r="JY28" s="504"/>
      <c r="JZ28" s="500"/>
      <c r="KA28" s="515"/>
      <c r="KB28" s="510" t="s">
        <v>321</v>
      </c>
      <c r="KC28" s="511">
        <v>0</v>
      </c>
      <c r="KD28" s="504"/>
      <c r="KE28" s="500"/>
      <c r="KF28" s="515"/>
      <c r="KG28" s="510" t="s">
        <v>321</v>
      </c>
      <c r="KH28" s="511">
        <v>94.75</v>
      </c>
      <c r="KI28" s="504"/>
      <c r="KJ28" s="500"/>
      <c r="KK28" s="515"/>
      <c r="KL28" s="510" t="s">
        <v>321</v>
      </c>
      <c r="KM28" s="511">
        <v>917.4</v>
      </c>
      <c r="KN28" s="504"/>
      <c r="KO28" s="500"/>
      <c r="KP28" s="515"/>
      <c r="KQ28" s="510" t="s">
        <v>321</v>
      </c>
      <c r="KR28" s="511">
        <v>2095</v>
      </c>
      <c r="KS28" s="504"/>
      <c r="KT28" s="500"/>
      <c r="KU28" s="515"/>
      <c r="KV28" s="510" t="s">
        <v>321</v>
      </c>
      <c r="KW28" s="511">
        <v>126</v>
      </c>
      <c r="KX28" s="504"/>
      <c r="KY28" s="500"/>
      <c r="KZ28" s="515"/>
      <c r="LA28" s="510" t="s">
        <v>321</v>
      </c>
      <c r="LB28" s="511">
        <v>10128.950000000001</v>
      </c>
      <c r="LC28" s="504"/>
      <c r="LD28" s="500"/>
      <c r="LE28" s="515"/>
      <c r="LF28" s="510" t="s">
        <v>321</v>
      </c>
      <c r="LG28" s="511">
        <v>3370.27</v>
      </c>
      <c r="LH28" s="504"/>
      <c r="LI28" s="500"/>
      <c r="LJ28" s="515"/>
      <c r="LK28" s="510" t="s">
        <v>321</v>
      </c>
      <c r="LL28" s="511">
        <v>1.25</v>
      </c>
      <c r="LM28" s="504"/>
      <c r="LN28" s="500"/>
      <c r="LO28" s="515"/>
      <c r="LP28" s="510" t="s">
        <v>321</v>
      </c>
      <c r="LQ28" s="511">
        <v>229.93</v>
      </c>
      <c r="LR28" s="504"/>
      <c r="LS28" s="500"/>
      <c r="LT28" s="515"/>
      <c r="LU28" s="510" t="s">
        <v>321</v>
      </c>
      <c r="LV28" s="511">
        <v>0</v>
      </c>
      <c r="LW28" s="504"/>
      <c r="LX28" s="500"/>
      <c r="LY28" s="515"/>
      <c r="LZ28" s="510" t="s">
        <v>321</v>
      </c>
      <c r="MA28" s="511">
        <v>0</v>
      </c>
      <c r="MB28" s="504"/>
      <c r="MC28" s="500"/>
      <c r="MD28" s="515"/>
      <c r="ME28" s="510" t="s">
        <v>321</v>
      </c>
      <c r="MF28" s="511">
        <v>0</v>
      </c>
      <c r="MG28" s="504"/>
      <c r="MH28" s="500"/>
      <c r="MI28" s="515"/>
      <c r="MJ28" s="510" t="s">
        <v>321</v>
      </c>
      <c r="MK28" s="511">
        <v>16986.5</v>
      </c>
      <c r="ML28" s="504"/>
      <c r="MM28" s="500"/>
      <c r="MN28" s="515"/>
      <c r="MO28" s="510" t="s">
        <v>321</v>
      </c>
      <c r="MP28" s="511">
        <v>19572</v>
      </c>
      <c r="MQ28" s="504"/>
      <c r="MR28" s="500"/>
      <c r="MS28" s="515"/>
      <c r="MT28" s="510" t="s">
        <v>321</v>
      </c>
      <c r="MU28" s="511">
        <v>345.25</v>
      </c>
      <c r="MV28" s="504"/>
    </row>
    <row r="29" spans="1:360" x14ac:dyDescent="0.25">
      <c r="A29" s="500"/>
      <c r="B29" s="516"/>
      <c r="C29" s="510" t="s">
        <v>322</v>
      </c>
      <c r="D29" s="511">
        <v>7916.7300000000014</v>
      </c>
      <c r="E29" s="504"/>
      <c r="F29" s="500"/>
      <c r="G29" s="516"/>
      <c r="H29" s="510" t="s">
        <v>322</v>
      </c>
      <c r="I29" s="511">
        <v>1</v>
      </c>
      <c r="J29" s="504"/>
      <c r="K29" s="500"/>
      <c r="L29" s="516"/>
      <c r="M29" s="510" t="s">
        <v>322</v>
      </c>
      <c r="N29" s="511">
        <v>3856.7299999999996</v>
      </c>
      <c r="O29" s="504"/>
      <c r="P29" s="500"/>
      <c r="Q29" s="516"/>
      <c r="R29" s="510" t="s">
        <v>322</v>
      </c>
      <c r="S29" s="511">
        <v>4548.0400000000009</v>
      </c>
      <c r="T29" s="504"/>
      <c r="U29" s="500"/>
      <c r="V29" s="516"/>
      <c r="W29" s="510" t="s">
        <v>322</v>
      </c>
      <c r="X29" s="511">
        <v>2569.0299999999997</v>
      </c>
      <c r="Y29" s="504"/>
      <c r="Z29" s="500"/>
      <c r="AA29" s="516"/>
      <c r="AB29" s="510" t="s">
        <v>322</v>
      </c>
      <c r="AC29" s="511">
        <v>35727</v>
      </c>
      <c r="AD29" s="504"/>
      <c r="AE29" s="500"/>
      <c r="AF29" s="516"/>
      <c r="AG29" s="510" t="s">
        <v>322</v>
      </c>
      <c r="AH29" s="511">
        <v>6932.0000000000018</v>
      </c>
      <c r="AI29" s="504"/>
      <c r="AJ29" s="500"/>
      <c r="AK29" s="516"/>
      <c r="AL29" s="510" t="s">
        <v>322</v>
      </c>
      <c r="AM29" s="511">
        <v>13684.32</v>
      </c>
      <c r="AN29" s="504"/>
      <c r="AO29" s="500"/>
      <c r="AP29" s="516"/>
      <c r="AQ29" s="510" t="s">
        <v>322</v>
      </c>
      <c r="AR29" s="511">
        <v>2.75</v>
      </c>
      <c r="AS29" s="504"/>
      <c r="AT29" s="500"/>
      <c r="AU29" s="516"/>
      <c r="AV29" s="510" t="s">
        <v>322</v>
      </c>
      <c r="AW29" s="511">
        <v>8.75</v>
      </c>
      <c r="AX29" s="504"/>
      <c r="AY29" s="500"/>
      <c r="AZ29" s="516"/>
      <c r="BA29" s="510" t="s">
        <v>322</v>
      </c>
      <c r="BB29" s="511">
        <v>90.05</v>
      </c>
      <c r="BC29" s="504"/>
      <c r="BD29" s="500"/>
      <c r="BE29" s="516"/>
      <c r="BF29" s="510" t="s">
        <v>322</v>
      </c>
      <c r="BG29" s="511">
        <v>0</v>
      </c>
      <c r="BH29" s="504"/>
      <c r="BI29" s="500"/>
      <c r="BJ29" s="516"/>
      <c r="BK29" s="510" t="s">
        <v>322</v>
      </c>
      <c r="BL29" s="511">
        <v>789.67000000000007</v>
      </c>
      <c r="BM29" s="504"/>
      <c r="BN29" s="500"/>
      <c r="BO29" s="516"/>
      <c r="BP29" s="510" t="s">
        <v>322</v>
      </c>
      <c r="BQ29" s="511">
        <v>63470.316665300008</v>
      </c>
      <c r="BR29" s="504"/>
      <c r="BS29" s="500"/>
      <c r="BT29" s="516"/>
      <c r="BU29" s="510" t="s">
        <v>322</v>
      </c>
      <c r="BV29" s="511">
        <v>21486.799999999999</v>
      </c>
      <c r="BW29" s="504"/>
      <c r="BX29" s="500"/>
      <c r="BY29" s="516"/>
      <c r="BZ29" s="510" t="s">
        <v>322</v>
      </c>
      <c r="CA29" s="511">
        <v>13693.68</v>
      </c>
      <c r="CB29" s="504"/>
      <c r="CC29" s="500"/>
      <c r="CD29" s="516"/>
      <c r="CE29" s="510" t="s">
        <v>322</v>
      </c>
      <c r="CF29" s="511">
        <v>5517.8</v>
      </c>
      <c r="CG29" s="504"/>
      <c r="CH29" s="500"/>
      <c r="CI29" s="516"/>
      <c r="CJ29" s="510" t="s">
        <v>322</v>
      </c>
      <c r="CK29" s="511">
        <v>266.75</v>
      </c>
      <c r="CL29" s="504"/>
      <c r="CM29" s="500"/>
      <c r="CN29" s="516"/>
      <c r="CO29" s="510" t="s">
        <v>322</v>
      </c>
      <c r="CP29" s="511">
        <v>7066.0999999999995</v>
      </c>
      <c r="CQ29" s="504"/>
      <c r="CR29" s="500"/>
      <c r="CS29" s="516"/>
      <c r="CT29" s="510" t="s">
        <v>322</v>
      </c>
      <c r="CU29" s="511">
        <v>3183.91</v>
      </c>
      <c r="CV29" s="504"/>
      <c r="CW29" s="500"/>
      <c r="CX29" s="516"/>
      <c r="CY29" s="510" t="s">
        <v>322</v>
      </c>
      <c r="CZ29" s="511">
        <v>9.6999999999999993</v>
      </c>
      <c r="DA29" s="504"/>
      <c r="DB29" s="500"/>
      <c r="DC29" s="516"/>
      <c r="DD29" s="510" t="s">
        <v>322</v>
      </c>
      <c r="DE29" s="511">
        <v>11031</v>
      </c>
      <c r="DF29" s="504"/>
      <c r="DG29" s="500"/>
      <c r="DH29" s="516"/>
      <c r="DI29" s="510" t="s">
        <v>322</v>
      </c>
      <c r="DJ29" s="511">
        <v>648.85</v>
      </c>
      <c r="DK29" s="504"/>
      <c r="DL29" s="500"/>
      <c r="DM29" s="516"/>
      <c r="DN29" s="510" t="s">
        <v>322</v>
      </c>
      <c r="DO29" s="511">
        <v>6401.5</v>
      </c>
      <c r="DP29" s="504"/>
      <c r="DQ29" s="500"/>
      <c r="DR29" s="516"/>
      <c r="DS29" s="510" t="s">
        <v>322</v>
      </c>
      <c r="DT29" s="511">
        <v>23440</v>
      </c>
      <c r="DU29" s="504"/>
      <c r="DV29" s="500"/>
      <c r="DW29" s="516"/>
      <c r="DX29" s="510" t="s">
        <v>322</v>
      </c>
      <c r="DY29" s="511">
        <v>1985</v>
      </c>
      <c r="DZ29" s="504"/>
      <c r="EA29" s="500"/>
      <c r="EB29" s="516"/>
      <c r="EC29" s="510" t="s">
        <v>322</v>
      </c>
      <c r="ED29" s="511">
        <v>1130.75</v>
      </c>
      <c r="EE29" s="504"/>
      <c r="EF29" s="500"/>
      <c r="EG29" s="516"/>
      <c r="EH29" s="510" t="s">
        <v>322</v>
      </c>
      <c r="EI29" s="511">
        <v>161364.75</v>
      </c>
      <c r="EJ29" s="504"/>
      <c r="EK29" s="500"/>
      <c r="EL29" s="516"/>
      <c r="EM29" s="510" t="s">
        <v>322</v>
      </c>
      <c r="EN29" s="511">
        <v>7</v>
      </c>
      <c r="EO29" s="504"/>
      <c r="EP29" s="500"/>
      <c r="EQ29" s="516"/>
      <c r="ER29" s="510" t="s">
        <v>322</v>
      </c>
      <c r="ES29" s="511">
        <v>252.95</v>
      </c>
      <c r="ET29" s="504"/>
      <c r="EU29" s="500"/>
      <c r="EV29" s="516"/>
      <c r="EW29" s="510" t="s">
        <v>322</v>
      </c>
      <c r="EX29" s="511">
        <v>40087.920000000006</v>
      </c>
      <c r="EY29" s="504"/>
      <c r="EZ29" s="500"/>
      <c r="FA29" s="516"/>
      <c r="FB29" s="510" t="s">
        <v>322</v>
      </c>
      <c r="FC29" s="511">
        <v>3919428.4000000004</v>
      </c>
      <c r="FD29" s="504"/>
      <c r="FE29" s="500"/>
      <c r="FF29" s="516"/>
      <c r="FG29" s="510" t="s">
        <v>322</v>
      </c>
      <c r="FH29" s="511">
        <v>120603</v>
      </c>
      <c r="FI29" s="504"/>
      <c r="FJ29" s="500"/>
      <c r="FK29" s="516"/>
      <c r="FL29" s="510" t="s">
        <v>322</v>
      </c>
      <c r="FM29" s="511">
        <v>31894.260000000002</v>
      </c>
      <c r="FN29" s="504"/>
      <c r="FO29" s="500"/>
      <c r="FP29" s="516"/>
      <c r="FQ29" s="510" t="s">
        <v>322</v>
      </c>
      <c r="FR29" s="511">
        <v>218.31</v>
      </c>
      <c r="FS29" s="504"/>
      <c r="FT29" s="500"/>
      <c r="FU29" s="516"/>
      <c r="FV29" s="510" t="s">
        <v>322</v>
      </c>
      <c r="FW29" s="511">
        <v>12649.4</v>
      </c>
      <c r="FX29" s="504"/>
      <c r="FY29" s="500"/>
      <c r="FZ29" s="516"/>
      <c r="GA29" s="510" t="s">
        <v>322</v>
      </c>
      <c r="GB29" s="511">
        <v>21443.519999999997</v>
      </c>
      <c r="GC29" s="504"/>
      <c r="GD29" s="500"/>
      <c r="GE29" s="516"/>
      <c r="GF29" s="510" t="s">
        <v>322</v>
      </c>
      <c r="GG29" s="511">
        <v>6032</v>
      </c>
      <c r="GH29" s="504"/>
      <c r="GI29" s="500"/>
      <c r="GJ29" s="516"/>
      <c r="GK29" s="510" t="s">
        <v>322</v>
      </c>
      <c r="GL29" s="511">
        <v>3777.59</v>
      </c>
      <c r="GM29" s="504"/>
      <c r="GN29" s="500"/>
      <c r="GO29" s="516"/>
      <c r="GP29" s="510" t="s">
        <v>322</v>
      </c>
      <c r="GQ29" s="511">
        <v>30932.350000000002</v>
      </c>
      <c r="GR29" s="504"/>
      <c r="GS29" s="500"/>
      <c r="GT29" s="516"/>
      <c r="GU29" s="510" t="s">
        <v>322</v>
      </c>
      <c r="GV29" s="511">
        <v>70</v>
      </c>
      <c r="GW29" s="504"/>
      <c r="GX29" s="500"/>
      <c r="GY29" s="516"/>
      <c r="GZ29" s="510" t="s">
        <v>322</v>
      </c>
      <c r="HA29" s="511">
        <v>21087</v>
      </c>
      <c r="HB29" s="504"/>
      <c r="HC29" s="500"/>
      <c r="HD29" s="516"/>
      <c r="HE29" s="510" t="s">
        <v>322</v>
      </c>
      <c r="HF29" s="511">
        <v>2089.56</v>
      </c>
      <c r="HG29" s="504"/>
      <c r="HH29" s="500"/>
      <c r="HI29" s="516"/>
      <c r="HJ29" s="510" t="s">
        <v>322</v>
      </c>
      <c r="HK29" s="511">
        <v>85012.7</v>
      </c>
      <c r="HL29" s="504"/>
      <c r="HM29" s="500"/>
      <c r="HN29" s="516"/>
      <c r="HO29" s="510" t="s">
        <v>322</v>
      </c>
      <c r="HP29" s="511">
        <v>4316.8</v>
      </c>
      <c r="HQ29" s="504"/>
      <c r="HR29" s="500"/>
      <c r="HS29" s="516"/>
      <c r="HT29" s="510" t="s">
        <v>322</v>
      </c>
      <c r="HU29" s="511">
        <v>5027</v>
      </c>
      <c r="HV29" s="504"/>
      <c r="HW29" s="500"/>
      <c r="HX29" s="516"/>
      <c r="HY29" s="510" t="s">
        <v>322</v>
      </c>
      <c r="HZ29" s="511">
        <v>22717.68</v>
      </c>
      <c r="IA29" s="504"/>
      <c r="IB29" s="500"/>
      <c r="IC29" s="516"/>
      <c r="ID29" s="510" t="s">
        <v>322</v>
      </c>
      <c r="IE29" s="511">
        <v>770</v>
      </c>
      <c r="IF29" s="504"/>
      <c r="IG29" s="500"/>
      <c r="IH29" s="516"/>
      <c r="II29" s="510" t="s">
        <v>322</v>
      </c>
      <c r="IJ29" s="511">
        <v>16344</v>
      </c>
      <c r="IK29" s="504"/>
      <c r="IL29" s="500"/>
      <c r="IM29" s="516"/>
      <c r="IN29" s="510" t="s">
        <v>322</v>
      </c>
      <c r="IO29" s="511">
        <v>484.79999999999995</v>
      </c>
      <c r="IP29" s="504"/>
      <c r="IQ29" s="500"/>
      <c r="IR29" s="516"/>
      <c r="IS29" s="510" t="s">
        <v>322</v>
      </c>
      <c r="IT29" s="511">
        <v>1367.8899999999999</v>
      </c>
      <c r="IU29" s="504"/>
      <c r="IV29" s="500"/>
      <c r="IW29" s="516"/>
      <c r="IX29" s="510" t="s">
        <v>322</v>
      </c>
      <c r="IY29" s="511">
        <v>36413</v>
      </c>
      <c r="IZ29" s="504"/>
      <c r="JA29" s="500"/>
      <c r="JB29" s="516"/>
      <c r="JC29" s="510" t="s">
        <v>322</v>
      </c>
      <c r="JD29" s="511">
        <v>9448.42</v>
      </c>
      <c r="JE29" s="504"/>
      <c r="JF29" s="500"/>
      <c r="JG29" s="516"/>
      <c r="JH29" s="510" t="s">
        <v>322</v>
      </c>
      <c r="JI29" s="511">
        <v>9699</v>
      </c>
      <c r="JJ29" s="504"/>
      <c r="JK29" s="500"/>
      <c r="JL29" s="516"/>
      <c r="JM29" s="510" t="s">
        <v>322</v>
      </c>
      <c r="JN29" s="511">
        <v>187669.5</v>
      </c>
      <c r="JO29" s="504"/>
      <c r="JP29" s="500"/>
      <c r="JQ29" s="516"/>
      <c r="JR29" s="510" t="s">
        <v>322</v>
      </c>
      <c r="JS29" s="511">
        <v>27881.299999999996</v>
      </c>
      <c r="JT29" s="504"/>
      <c r="JU29" s="500"/>
      <c r="JV29" s="516"/>
      <c r="JW29" s="510" t="s">
        <v>322</v>
      </c>
      <c r="JX29" s="511">
        <v>7517.8</v>
      </c>
      <c r="JY29" s="504"/>
      <c r="JZ29" s="500"/>
      <c r="KA29" s="516"/>
      <c r="KB29" s="510" t="s">
        <v>322</v>
      </c>
      <c r="KC29" s="511">
        <v>626</v>
      </c>
      <c r="KD29" s="504"/>
      <c r="KE29" s="500"/>
      <c r="KF29" s="516"/>
      <c r="KG29" s="510" t="s">
        <v>322</v>
      </c>
      <c r="KH29" s="511">
        <v>577.81999999999994</v>
      </c>
      <c r="KI29" s="504"/>
      <c r="KJ29" s="500"/>
      <c r="KK29" s="516"/>
      <c r="KL29" s="510" t="s">
        <v>322</v>
      </c>
      <c r="KM29" s="511">
        <v>2605.1129999999998</v>
      </c>
      <c r="KN29" s="504"/>
      <c r="KO29" s="500"/>
      <c r="KP29" s="516"/>
      <c r="KQ29" s="510" t="s">
        <v>322</v>
      </c>
      <c r="KR29" s="511">
        <v>12967.999999999998</v>
      </c>
      <c r="KS29" s="504"/>
      <c r="KT29" s="500"/>
      <c r="KU29" s="516"/>
      <c r="KV29" s="510" t="s">
        <v>322</v>
      </c>
      <c r="KW29" s="511">
        <v>379.5</v>
      </c>
      <c r="KX29" s="504"/>
      <c r="KY29" s="500"/>
      <c r="KZ29" s="516"/>
      <c r="LA29" s="510" t="s">
        <v>322</v>
      </c>
      <c r="LB29" s="511">
        <v>361298.12</v>
      </c>
      <c r="LC29" s="504"/>
      <c r="LD29" s="500"/>
      <c r="LE29" s="516"/>
      <c r="LF29" s="510" t="s">
        <v>322</v>
      </c>
      <c r="LG29" s="511">
        <v>65675.649999999994</v>
      </c>
      <c r="LH29" s="504"/>
      <c r="LI29" s="500"/>
      <c r="LJ29" s="516"/>
      <c r="LK29" s="510" t="s">
        <v>322</v>
      </c>
      <c r="LL29" s="511">
        <v>3222.1699999999996</v>
      </c>
      <c r="LM29" s="504"/>
      <c r="LN29" s="500"/>
      <c r="LO29" s="516"/>
      <c r="LP29" s="510" t="s">
        <v>322</v>
      </c>
      <c r="LQ29" s="511">
        <v>20786.849999999999</v>
      </c>
      <c r="LR29" s="504"/>
      <c r="LS29" s="500"/>
      <c r="LT29" s="516"/>
      <c r="LU29" s="510" t="s">
        <v>322</v>
      </c>
      <c r="LV29" s="511">
        <v>4858.6900000000005</v>
      </c>
      <c r="LW29" s="504"/>
      <c r="LX29" s="500"/>
      <c r="LY29" s="516"/>
      <c r="LZ29" s="510" t="s">
        <v>322</v>
      </c>
      <c r="MA29" s="511">
        <v>287.38</v>
      </c>
      <c r="MB29" s="504"/>
      <c r="MC29" s="500"/>
      <c r="MD29" s="516"/>
      <c r="ME29" s="510" t="s">
        <v>322</v>
      </c>
      <c r="MF29" s="511">
        <v>357.58000000000004</v>
      </c>
      <c r="MG29" s="504"/>
      <c r="MH29" s="500"/>
      <c r="MI29" s="516"/>
      <c r="MJ29" s="510" t="s">
        <v>322</v>
      </c>
      <c r="MK29" s="511">
        <v>16071.94</v>
      </c>
      <c r="ML29" s="504"/>
      <c r="MM29" s="500"/>
      <c r="MN29" s="516"/>
      <c r="MO29" s="510" t="s">
        <v>322</v>
      </c>
      <c r="MP29" s="511">
        <v>43269</v>
      </c>
      <c r="MQ29" s="504"/>
      <c r="MR29" s="500"/>
      <c r="MS29" s="516"/>
      <c r="MT29" s="510" t="s">
        <v>322</v>
      </c>
      <c r="MU29" s="511">
        <v>5649.27</v>
      </c>
      <c r="MV29" s="504"/>
    </row>
    <row r="30" spans="1:360" x14ac:dyDescent="0.25">
      <c r="A30" s="500"/>
      <c r="B30" s="517"/>
      <c r="C30" s="510" t="s">
        <v>323</v>
      </c>
      <c r="D30" s="511">
        <v>91.62</v>
      </c>
      <c r="E30" s="504"/>
      <c r="F30" s="500"/>
      <c r="G30" s="517"/>
      <c r="H30" s="510" t="s">
        <v>323</v>
      </c>
      <c r="I30" s="511">
        <v>0</v>
      </c>
      <c r="J30" s="504"/>
      <c r="K30" s="500"/>
      <c r="L30" s="517"/>
      <c r="M30" s="510" t="s">
        <v>323</v>
      </c>
      <c r="N30" s="511">
        <v>3755.46</v>
      </c>
      <c r="O30" s="504"/>
      <c r="P30" s="500"/>
      <c r="Q30" s="517"/>
      <c r="R30" s="510" t="s">
        <v>323</v>
      </c>
      <c r="S30" s="511">
        <v>5646.3</v>
      </c>
      <c r="T30" s="504"/>
      <c r="U30" s="500"/>
      <c r="V30" s="517"/>
      <c r="W30" s="510" t="s">
        <v>323</v>
      </c>
      <c r="X30" s="511">
        <v>10211.18</v>
      </c>
      <c r="Y30" s="504"/>
      <c r="Z30" s="500"/>
      <c r="AA30" s="517"/>
      <c r="AB30" s="510" t="s">
        <v>323</v>
      </c>
      <c r="AC30" s="511">
        <v>5379</v>
      </c>
      <c r="AD30" s="504"/>
      <c r="AE30" s="500"/>
      <c r="AF30" s="517"/>
      <c r="AG30" s="510" t="s">
        <v>323</v>
      </c>
      <c r="AH30" s="511">
        <v>12.7</v>
      </c>
      <c r="AI30" s="504"/>
      <c r="AJ30" s="500"/>
      <c r="AK30" s="517"/>
      <c r="AL30" s="510" t="s">
        <v>323</v>
      </c>
      <c r="AM30" s="511">
        <v>10989.145</v>
      </c>
      <c r="AN30" s="504"/>
      <c r="AO30" s="500"/>
      <c r="AP30" s="517"/>
      <c r="AQ30" s="510" t="s">
        <v>323</v>
      </c>
      <c r="AR30" s="511">
        <v>0</v>
      </c>
      <c r="AS30" s="504"/>
      <c r="AT30" s="500"/>
      <c r="AU30" s="517"/>
      <c r="AV30" s="510" t="s">
        <v>323</v>
      </c>
      <c r="AW30" s="511">
        <v>0</v>
      </c>
      <c r="AX30" s="504"/>
      <c r="AY30" s="500"/>
      <c r="AZ30" s="517"/>
      <c r="BA30" s="510" t="s">
        <v>323</v>
      </c>
      <c r="BB30" s="511">
        <v>18.25</v>
      </c>
      <c r="BC30" s="504"/>
      <c r="BD30" s="500"/>
      <c r="BE30" s="517"/>
      <c r="BF30" s="510" t="s">
        <v>323</v>
      </c>
      <c r="BG30" s="511">
        <v>13</v>
      </c>
      <c r="BH30" s="504"/>
      <c r="BI30" s="500"/>
      <c r="BJ30" s="517"/>
      <c r="BK30" s="510" t="s">
        <v>323</v>
      </c>
      <c r="BL30" s="511">
        <v>1016.9200000000001</v>
      </c>
      <c r="BM30" s="504"/>
      <c r="BN30" s="500"/>
      <c r="BO30" s="517"/>
      <c r="BP30" s="510" t="s">
        <v>323</v>
      </c>
      <c r="BQ30" s="511">
        <v>27408.9</v>
      </c>
      <c r="BR30" s="504"/>
      <c r="BS30" s="500"/>
      <c r="BT30" s="517"/>
      <c r="BU30" s="510" t="s">
        <v>323</v>
      </c>
      <c r="BV30" s="511">
        <v>3228.3500000000004</v>
      </c>
      <c r="BW30" s="504"/>
      <c r="BX30" s="500"/>
      <c r="BY30" s="517"/>
      <c r="BZ30" s="510" t="s">
        <v>323</v>
      </c>
      <c r="CA30" s="511">
        <v>3002.69</v>
      </c>
      <c r="CB30" s="504"/>
      <c r="CC30" s="500"/>
      <c r="CD30" s="517"/>
      <c r="CE30" s="510" t="s">
        <v>323</v>
      </c>
      <c r="CF30" s="511">
        <v>872.90000000000009</v>
      </c>
      <c r="CG30" s="504"/>
      <c r="CH30" s="500"/>
      <c r="CI30" s="517"/>
      <c r="CJ30" s="510" t="s">
        <v>323</v>
      </c>
      <c r="CK30" s="511">
        <v>0</v>
      </c>
      <c r="CL30" s="504"/>
      <c r="CM30" s="500"/>
      <c r="CN30" s="517"/>
      <c r="CO30" s="510" t="s">
        <v>323</v>
      </c>
      <c r="CP30" s="511">
        <v>4865.2</v>
      </c>
      <c r="CQ30" s="504"/>
      <c r="CR30" s="500"/>
      <c r="CS30" s="517"/>
      <c r="CT30" s="510" t="s">
        <v>323</v>
      </c>
      <c r="CU30" s="511">
        <v>14284.7</v>
      </c>
      <c r="CV30" s="504"/>
      <c r="CW30" s="500"/>
      <c r="CX30" s="517"/>
      <c r="CY30" s="510" t="s">
        <v>323</v>
      </c>
      <c r="CZ30" s="511">
        <v>4</v>
      </c>
      <c r="DA30" s="504"/>
      <c r="DB30" s="500"/>
      <c r="DC30" s="517"/>
      <c r="DD30" s="510" t="s">
        <v>323</v>
      </c>
      <c r="DE30" s="511">
        <v>16527.530000000002</v>
      </c>
      <c r="DF30" s="504"/>
      <c r="DG30" s="500"/>
      <c r="DH30" s="517"/>
      <c r="DI30" s="510" t="s">
        <v>323</v>
      </c>
      <c r="DJ30" s="511">
        <v>2009</v>
      </c>
      <c r="DK30" s="504"/>
      <c r="DL30" s="500"/>
      <c r="DM30" s="517"/>
      <c r="DN30" s="510" t="s">
        <v>323</v>
      </c>
      <c r="DO30" s="511">
        <v>2.1</v>
      </c>
      <c r="DP30" s="504"/>
      <c r="DQ30" s="500"/>
      <c r="DR30" s="517"/>
      <c r="DS30" s="510" t="s">
        <v>323</v>
      </c>
      <c r="DT30" s="511">
        <v>48005</v>
      </c>
      <c r="DU30" s="504"/>
      <c r="DV30" s="500"/>
      <c r="DW30" s="517"/>
      <c r="DX30" s="510" t="s">
        <v>323</v>
      </c>
      <c r="DY30" s="511">
        <v>16110</v>
      </c>
      <c r="DZ30" s="504"/>
      <c r="EA30" s="500"/>
      <c r="EB30" s="517"/>
      <c r="EC30" s="510" t="s">
        <v>323</v>
      </c>
      <c r="ED30" s="511">
        <v>0</v>
      </c>
      <c r="EE30" s="504"/>
      <c r="EF30" s="500"/>
      <c r="EG30" s="517"/>
      <c r="EH30" s="510" t="s">
        <v>323</v>
      </c>
      <c r="EI30" s="511">
        <v>110181.43000000001</v>
      </c>
      <c r="EJ30" s="504"/>
      <c r="EK30" s="500"/>
      <c r="EL30" s="517"/>
      <c r="EM30" s="510" t="s">
        <v>323</v>
      </c>
      <c r="EN30" s="511">
        <v>0</v>
      </c>
      <c r="EO30" s="504"/>
      <c r="EP30" s="500"/>
      <c r="EQ30" s="517"/>
      <c r="ER30" s="510" t="s">
        <v>323</v>
      </c>
      <c r="ES30" s="511">
        <v>0</v>
      </c>
      <c r="ET30" s="504"/>
      <c r="EU30" s="500"/>
      <c r="EV30" s="517"/>
      <c r="EW30" s="510" t="s">
        <v>323</v>
      </c>
      <c r="EX30" s="511">
        <v>1189.1799999999998</v>
      </c>
      <c r="EY30" s="504"/>
      <c r="EZ30" s="500"/>
      <c r="FA30" s="517"/>
      <c r="FB30" s="510" t="s">
        <v>323</v>
      </c>
      <c r="FC30" s="511">
        <v>0</v>
      </c>
      <c r="FD30" s="504"/>
      <c r="FE30" s="500"/>
      <c r="FF30" s="517"/>
      <c r="FG30" s="510" t="s">
        <v>323</v>
      </c>
      <c r="FH30" s="511">
        <v>117892</v>
      </c>
      <c r="FI30" s="504"/>
      <c r="FJ30" s="500"/>
      <c r="FK30" s="517"/>
      <c r="FL30" s="510" t="s">
        <v>323</v>
      </c>
      <c r="FM30" s="511">
        <v>20310.97</v>
      </c>
      <c r="FN30" s="504"/>
      <c r="FO30" s="500"/>
      <c r="FP30" s="517"/>
      <c r="FQ30" s="510" t="s">
        <v>323</v>
      </c>
      <c r="FR30" s="511">
        <v>0</v>
      </c>
      <c r="FS30" s="504"/>
      <c r="FT30" s="500"/>
      <c r="FU30" s="517"/>
      <c r="FV30" s="510" t="s">
        <v>323</v>
      </c>
      <c r="FW30" s="511">
        <v>201.5</v>
      </c>
      <c r="FX30" s="504"/>
      <c r="FY30" s="500"/>
      <c r="FZ30" s="517"/>
      <c r="GA30" s="510" t="s">
        <v>323</v>
      </c>
      <c r="GB30" s="511">
        <v>3296.09</v>
      </c>
      <c r="GC30" s="504"/>
      <c r="GD30" s="500"/>
      <c r="GE30" s="517"/>
      <c r="GF30" s="510" t="s">
        <v>323</v>
      </c>
      <c r="GG30" s="511">
        <v>1676</v>
      </c>
      <c r="GH30" s="504"/>
      <c r="GI30" s="500"/>
      <c r="GJ30" s="517"/>
      <c r="GK30" s="510" t="s">
        <v>323</v>
      </c>
      <c r="GL30" s="511">
        <v>4184.8</v>
      </c>
      <c r="GM30" s="504"/>
      <c r="GN30" s="500"/>
      <c r="GO30" s="517"/>
      <c r="GP30" s="510" t="s">
        <v>323</v>
      </c>
      <c r="GQ30" s="511">
        <v>18372.349999999999</v>
      </c>
      <c r="GR30" s="504"/>
      <c r="GS30" s="500"/>
      <c r="GT30" s="517"/>
      <c r="GU30" s="510" t="s">
        <v>323</v>
      </c>
      <c r="GV30" s="511">
        <v>0</v>
      </c>
      <c r="GW30" s="504"/>
      <c r="GX30" s="500"/>
      <c r="GY30" s="517"/>
      <c r="GZ30" s="510" t="s">
        <v>323</v>
      </c>
      <c r="HA30" s="511">
        <v>17297</v>
      </c>
      <c r="HB30" s="504"/>
      <c r="HC30" s="500"/>
      <c r="HD30" s="517"/>
      <c r="HE30" s="510" t="s">
        <v>323</v>
      </c>
      <c r="HF30" s="511">
        <v>6182.9599999999991</v>
      </c>
      <c r="HG30" s="504"/>
      <c r="HH30" s="500"/>
      <c r="HI30" s="517"/>
      <c r="HJ30" s="510" t="s">
        <v>323</v>
      </c>
      <c r="HK30" s="511">
        <v>27167.989999999998</v>
      </c>
      <c r="HL30" s="504"/>
      <c r="HM30" s="500"/>
      <c r="HN30" s="517"/>
      <c r="HO30" s="510" t="s">
        <v>323</v>
      </c>
      <c r="HP30" s="511">
        <v>0</v>
      </c>
      <c r="HQ30" s="504"/>
      <c r="HR30" s="500"/>
      <c r="HS30" s="517"/>
      <c r="HT30" s="510" t="s">
        <v>323</v>
      </c>
      <c r="HU30" s="511">
        <v>22253</v>
      </c>
      <c r="HV30" s="504"/>
      <c r="HW30" s="500"/>
      <c r="HX30" s="517"/>
      <c r="HY30" s="510" t="s">
        <v>323</v>
      </c>
      <c r="HZ30" s="511">
        <v>6963</v>
      </c>
      <c r="IA30" s="504"/>
      <c r="IB30" s="500"/>
      <c r="IC30" s="517"/>
      <c r="ID30" s="510" t="s">
        <v>323</v>
      </c>
      <c r="IE30" s="511">
        <v>750</v>
      </c>
      <c r="IF30" s="504"/>
      <c r="IG30" s="500"/>
      <c r="IH30" s="517"/>
      <c r="II30" s="510" t="s">
        <v>323</v>
      </c>
      <c r="IJ30" s="511">
        <v>2949</v>
      </c>
      <c r="IK30" s="504"/>
      <c r="IL30" s="500"/>
      <c r="IM30" s="517"/>
      <c r="IN30" s="510" t="s">
        <v>323</v>
      </c>
      <c r="IO30" s="511">
        <v>0.1</v>
      </c>
      <c r="IP30" s="504"/>
      <c r="IQ30" s="500"/>
      <c r="IR30" s="517"/>
      <c r="IS30" s="510" t="s">
        <v>323</v>
      </c>
      <c r="IT30" s="511">
        <v>19355.419999999998</v>
      </c>
      <c r="IU30" s="504"/>
      <c r="IV30" s="500"/>
      <c r="IW30" s="517"/>
      <c r="IX30" s="510" t="s">
        <v>323</v>
      </c>
      <c r="IY30" s="511">
        <v>112</v>
      </c>
      <c r="IZ30" s="504"/>
      <c r="JA30" s="500"/>
      <c r="JB30" s="517"/>
      <c r="JC30" s="510" t="s">
        <v>323</v>
      </c>
      <c r="JD30" s="511">
        <v>1441.99</v>
      </c>
      <c r="JE30" s="504"/>
      <c r="JF30" s="500"/>
      <c r="JG30" s="517"/>
      <c r="JH30" s="510" t="s">
        <v>323</v>
      </c>
      <c r="JI30" s="511">
        <v>143.75</v>
      </c>
      <c r="JJ30" s="504"/>
      <c r="JK30" s="500"/>
      <c r="JL30" s="517"/>
      <c r="JM30" s="510" t="s">
        <v>323</v>
      </c>
      <c r="JN30" s="511">
        <v>59103.8</v>
      </c>
      <c r="JO30" s="504"/>
      <c r="JP30" s="500"/>
      <c r="JQ30" s="517"/>
      <c r="JR30" s="510" t="s">
        <v>323</v>
      </c>
      <c r="JS30" s="511">
        <v>936.68</v>
      </c>
      <c r="JT30" s="504"/>
      <c r="JU30" s="500"/>
      <c r="JV30" s="517"/>
      <c r="JW30" s="510" t="s">
        <v>323</v>
      </c>
      <c r="JX30" s="511">
        <v>103</v>
      </c>
      <c r="JY30" s="504"/>
      <c r="JZ30" s="500"/>
      <c r="KA30" s="517"/>
      <c r="KB30" s="510" t="s">
        <v>323</v>
      </c>
      <c r="KC30" s="511">
        <v>164</v>
      </c>
      <c r="KD30" s="504"/>
      <c r="KE30" s="500"/>
      <c r="KF30" s="517"/>
      <c r="KG30" s="510" t="s">
        <v>323</v>
      </c>
      <c r="KH30" s="511">
        <v>106.28</v>
      </c>
      <c r="KI30" s="504"/>
      <c r="KJ30" s="500"/>
      <c r="KK30" s="517"/>
      <c r="KL30" s="510" t="s">
        <v>323</v>
      </c>
      <c r="KM30" s="511">
        <v>0</v>
      </c>
      <c r="KN30" s="504"/>
      <c r="KO30" s="500"/>
      <c r="KP30" s="517"/>
      <c r="KQ30" s="510" t="s">
        <v>323</v>
      </c>
      <c r="KR30" s="511">
        <v>0</v>
      </c>
      <c r="KS30" s="504"/>
      <c r="KT30" s="500"/>
      <c r="KU30" s="517"/>
      <c r="KV30" s="510" t="s">
        <v>323</v>
      </c>
      <c r="KW30" s="511">
        <v>0</v>
      </c>
      <c r="KX30" s="504"/>
      <c r="KY30" s="500"/>
      <c r="KZ30" s="517"/>
      <c r="LA30" s="510" t="s">
        <v>323</v>
      </c>
      <c r="LB30" s="511">
        <v>165069.98000000001</v>
      </c>
      <c r="LC30" s="504"/>
      <c r="LD30" s="500"/>
      <c r="LE30" s="517"/>
      <c r="LF30" s="510" t="s">
        <v>323</v>
      </c>
      <c r="LG30" s="511">
        <v>37784.47</v>
      </c>
      <c r="LH30" s="504"/>
      <c r="LI30" s="500"/>
      <c r="LJ30" s="517"/>
      <c r="LK30" s="510" t="s">
        <v>323</v>
      </c>
      <c r="LL30" s="511">
        <v>900.7</v>
      </c>
      <c r="LM30" s="504"/>
      <c r="LN30" s="500"/>
      <c r="LO30" s="517"/>
      <c r="LP30" s="510" t="s">
        <v>323</v>
      </c>
      <c r="LQ30" s="511">
        <v>2585.84</v>
      </c>
      <c r="LR30" s="504"/>
      <c r="LS30" s="500"/>
      <c r="LT30" s="517"/>
      <c r="LU30" s="510" t="s">
        <v>323</v>
      </c>
      <c r="LV30" s="511">
        <v>22567.31</v>
      </c>
      <c r="LW30" s="504"/>
      <c r="LX30" s="500"/>
      <c r="LY30" s="517"/>
      <c r="LZ30" s="510" t="s">
        <v>323</v>
      </c>
      <c r="MA30" s="511">
        <v>5.8</v>
      </c>
      <c r="MB30" s="504"/>
      <c r="MC30" s="500"/>
      <c r="MD30" s="517"/>
      <c r="ME30" s="510" t="s">
        <v>323</v>
      </c>
      <c r="MF30" s="511">
        <v>0</v>
      </c>
      <c r="MG30" s="504"/>
      <c r="MH30" s="500"/>
      <c r="MI30" s="517"/>
      <c r="MJ30" s="510" t="s">
        <v>323</v>
      </c>
      <c r="MK30" s="511">
        <v>52781.380000000005</v>
      </c>
      <c r="ML30" s="504"/>
      <c r="MM30" s="500"/>
      <c r="MN30" s="517"/>
      <c r="MO30" s="510" t="s">
        <v>323</v>
      </c>
      <c r="MP30" s="511">
        <v>0</v>
      </c>
      <c r="MQ30" s="504"/>
      <c r="MR30" s="500"/>
      <c r="MS30" s="517"/>
      <c r="MT30" s="510" t="s">
        <v>323</v>
      </c>
      <c r="MU30" s="511">
        <v>4386.25</v>
      </c>
      <c r="MV30" s="504"/>
    </row>
    <row r="31" spans="1:360" x14ac:dyDescent="0.25">
      <c r="A31" s="500"/>
      <c r="B31" s="518"/>
      <c r="C31" s="510" t="s">
        <v>324</v>
      </c>
      <c r="D31" s="511">
        <v>25209.88</v>
      </c>
      <c r="E31" s="504"/>
      <c r="F31" s="500"/>
      <c r="G31" s="518"/>
      <c r="H31" s="510" t="s">
        <v>324</v>
      </c>
      <c r="I31" s="511">
        <v>0</v>
      </c>
      <c r="J31" s="504"/>
      <c r="K31" s="500"/>
      <c r="L31" s="518"/>
      <c r="M31" s="510" t="s">
        <v>324</v>
      </c>
      <c r="N31" s="511">
        <v>0</v>
      </c>
      <c r="O31" s="504"/>
      <c r="P31" s="500"/>
      <c r="Q31" s="518"/>
      <c r="R31" s="510" t="s">
        <v>324</v>
      </c>
      <c r="S31" s="511">
        <v>53.32</v>
      </c>
      <c r="T31" s="504"/>
      <c r="U31" s="500"/>
      <c r="V31" s="518"/>
      <c r="W31" s="510" t="s">
        <v>324</v>
      </c>
      <c r="X31" s="511">
        <v>109.67</v>
      </c>
      <c r="Y31" s="504"/>
      <c r="Z31" s="500"/>
      <c r="AA31" s="518"/>
      <c r="AB31" s="510" t="s">
        <v>324</v>
      </c>
      <c r="AC31" s="511">
        <v>0</v>
      </c>
      <c r="AD31" s="504"/>
      <c r="AE31" s="500"/>
      <c r="AF31" s="518"/>
      <c r="AG31" s="510" t="s">
        <v>324</v>
      </c>
      <c r="AH31" s="511">
        <v>0</v>
      </c>
      <c r="AI31" s="504"/>
      <c r="AJ31" s="500"/>
      <c r="AK31" s="518"/>
      <c r="AL31" s="510" t="s">
        <v>324</v>
      </c>
      <c r="AM31" s="511">
        <v>11.870000000000001</v>
      </c>
      <c r="AN31" s="504"/>
      <c r="AO31" s="500"/>
      <c r="AP31" s="518"/>
      <c r="AQ31" s="510" t="s">
        <v>324</v>
      </c>
      <c r="AR31" s="511">
        <v>0</v>
      </c>
      <c r="AS31" s="504"/>
      <c r="AT31" s="500"/>
      <c r="AU31" s="518"/>
      <c r="AV31" s="510" t="s">
        <v>324</v>
      </c>
      <c r="AW31" s="511">
        <v>0</v>
      </c>
      <c r="AX31" s="504"/>
      <c r="AY31" s="500"/>
      <c r="AZ31" s="518"/>
      <c r="BA31" s="510" t="s">
        <v>324</v>
      </c>
      <c r="BB31" s="511">
        <v>0</v>
      </c>
      <c r="BC31" s="504"/>
      <c r="BD31" s="500"/>
      <c r="BE31" s="518"/>
      <c r="BF31" s="510" t="s">
        <v>324</v>
      </c>
      <c r="BG31" s="511">
        <v>0</v>
      </c>
      <c r="BH31" s="504"/>
      <c r="BI31" s="500"/>
      <c r="BJ31" s="518"/>
      <c r="BK31" s="510" t="s">
        <v>324</v>
      </c>
      <c r="BL31" s="511">
        <v>68.400000000000006</v>
      </c>
      <c r="BM31" s="504"/>
      <c r="BN31" s="500"/>
      <c r="BO31" s="518"/>
      <c r="BP31" s="510" t="s">
        <v>324</v>
      </c>
      <c r="BQ31" s="511">
        <v>50</v>
      </c>
      <c r="BR31" s="504"/>
      <c r="BS31" s="500"/>
      <c r="BT31" s="518"/>
      <c r="BU31" s="510" t="s">
        <v>324</v>
      </c>
      <c r="BV31" s="511">
        <v>0</v>
      </c>
      <c r="BW31" s="504"/>
      <c r="BX31" s="500"/>
      <c r="BY31" s="518"/>
      <c r="BZ31" s="510" t="s">
        <v>324</v>
      </c>
      <c r="CA31" s="511">
        <v>17.329999999999998</v>
      </c>
      <c r="CB31" s="504"/>
      <c r="CC31" s="500"/>
      <c r="CD31" s="518"/>
      <c r="CE31" s="510" t="s">
        <v>324</v>
      </c>
      <c r="CF31" s="511">
        <v>0</v>
      </c>
      <c r="CG31" s="504"/>
      <c r="CH31" s="500"/>
      <c r="CI31" s="518"/>
      <c r="CJ31" s="510" t="s">
        <v>324</v>
      </c>
      <c r="CK31" s="511">
        <v>0</v>
      </c>
      <c r="CL31" s="504"/>
      <c r="CM31" s="500"/>
      <c r="CN31" s="518"/>
      <c r="CO31" s="510" t="s">
        <v>324</v>
      </c>
      <c r="CP31" s="511">
        <v>0</v>
      </c>
      <c r="CQ31" s="504"/>
      <c r="CR31" s="500"/>
      <c r="CS31" s="518"/>
      <c r="CT31" s="510" t="s">
        <v>324</v>
      </c>
      <c r="CU31" s="511">
        <v>0</v>
      </c>
      <c r="CV31" s="504"/>
      <c r="CW31" s="500"/>
      <c r="CX31" s="518"/>
      <c r="CY31" s="510" t="s">
        <v>324</v>
      </c>
      <c r="CZ31" s="511">
        <v>0</v>
      </c>
      <c r="DA31" s="504"/>
      <c r="DB31" s="500"/>
      <c r="DC31" s="518"/>
      <c r="DD31" s="510" t="s">
        <v>324</v>
      </c>
      <c r="DE31" s="511">
        <v>158.5</v>
      </c>
      <c r="DF31" s="504"/>
      <c r="DG31" s="500"/>
      <c r="DH31" s="518"/>
      <c r="DI31" s="510" t="s">
        <v>324</v>
      </c>
      <c r="DJ31" s="511">
        <v>0</v>
      </c>
      <c r="DK31" s="504"/>
      <c r="DL31" s="500"/>
      <c r="DM31" s="518"/>
      <c r="DN31" s="510" t="s">
        <v>324</v>
      </c>
      <c r="DO31" s="511">
        <v>21.6</v>
      </c>
      <c r="DP31" s="504"/>
      <c r="DQ31" s="500"/>
      <c r="DR31" s="518"/>
      <c r="DS31" s="510" t="s">
        <v>324</v>
      </c>
      <c r="DT31" s="511">
        <v>41</v>
      </c>
      <c r="DU31" s="504"/>
      <c r="DV31" s="500"/>
      <c r="DW31" s="518"/>
      <c r="DX31" s="510" t="s">
        <v>324</v>
      </c>
      <c r="DY31" s="511">
        <v>74</v>
      </c>
      <c r="DZ31" s="504"/>
      <c r="EA31" s="500"/>
      <c r="EB31" s="518"/>
      <c r="EC31" s="510" t="s">
        <v>324</v>
      </c>
      <c r="ED31" s="511">
        <v>0</v>
      </c>
      <c r="EE31" s="504"/>
      <c r="EF31" s="500"/>
      <c r="EG31" s="518"/>
      <c r="EH31" s="510" t="s">
        <v>324</v>
      </c>
      <c r="EI31" s="511">
        <v>3899.01</v>
      </c>
      <c r="EJ31" s="504"/>
      <c r="EK31" s="500"/>
      <c r="EL31" s="518"/>
      <c r="EM31" s="510" t="s">
        <v>324</v>
      </c>
      <c r="EN31" s="511">
        <v>0</v>
      </c>
      <c r="EO31" s="504"/>
      <c r="EP31" s="500"/>
      <c r="EQ31" s="518"/>
      <c r="ER31" s="510" t="s">
        <v>324</v>
      </c>
      <c r="ES31" s="511">
        <v>0.4</v>
      </c>
      <c r="ET31" s="504"/>
      <c r="EU31" s="500"/>
      <c r="EV31" s="518"/>
      <c r="EW31" s="510" t="s">
        <v>324</v>
      </c>
      <c r="EX31" s="511">
        <v>38.92</v>
      </c>
      <c r="EY31" s="504"/>
      <c r="EZ31" s="500"/>
      <c r="FA31" s="518"/>
      <c r="FB31" s="510" t="s">
        <v>324</v>
      </c>
      <c r="FC31" s="511">
        <v>5031.7</v>
      </c>
      <c r="FD31" s="504"/>
      <c r="FE31" s="500"/>
      <c r="FF31" s="518"/>
      <c r="FG31" s="510" t="s">
        <v>324</v>
      </c>
      <c r="FH31" s="511">
        <v>870</v>
      </c>
      <c r="FI31" s="504"/>
      <c r="FJ31" s="500"/>
      <c r="FK31" s="518"/>
      <c r="FL31" s="510" t="s">
        <v>324</v>
      </c>
      <c r="FM31" s="511">
        <v>2.5</v>
      </c>
      <c r="FN31" s="504"/>
      <c r="FO31" s="500"/>
      <c r="FP31" s="518"/>
      <c r="FQ31" s="510" t="s">
        <v>324</v>
      </c>
      <c r="FR31" s="511">
        <v>0</v>
      </c>
      <c r="FS31" s="504"/>
      <c r="FT31" s="500"/>
      <c r="FU31" s="518"/>
      <c r="FV31" s="510" t="s">
        <v>324</v>
      </c>
      <c r="FW31" s="511">
        <v>0</v>
      </c>
      <c r="FX31" s="504"/>
      <c r="FY31" s="500"/>
      <c r="FZ31" s="518"/>
      <c r="GA31" s="510" t="s">
        <v>324</v>
      </c>
      <c r="GB31" s="511">
        <v>0</v>
      </c>
      <c r="GC31" s="504"/>
      <c r="GD31" s="500"/>
      <c r="GE31" s="518"/>
      <c r="GF31" s="510" t="s">
        <v>324</v>
      </c>
      <c r="GG31" s="511">
        <v>0</v>
      </c>
      <c r="GH31" s="504"/>
      <c r="GI31" s="500"/>
      <c r="GJ31" s="518"/>
      <c r="GK31" s="510" t="s">
        <v>324</v>
      </c>
      <c r="GL31" s="511">
        <v>1.9</v>
      </c>
      <c r="GM31" s="504"/>
      <c r="GN31" s="500"/>
      <c r="GO31" s="518"/>
      <c r="GP31" s="510" t="s">
        <v>324</v>
      </c>
      <c r="GQ31" s="511">
        <v>3414.67</v>
      </c>
      <c r="GR31" s="504"/>
      <c r="GS31" s="500"/>
      <c r="GT31" s="518"/>
      <c r="GU31" s="510" t="s">
        <v>324</v>
      </c>
      <c r="GV31" s="511">
        <v>0</v>
      </c>
      <c r="GW31" s="504"/>
      <c r="GX31" s="500"/>
      <c r="GY31" s="518"/>
      <c r="GZ31" s="510" t="s">
        <v>324</v>
      </c>
      <c r="HA31" s="511">
        <v>15</v>
      </c>
      <c r="HB31" s="504"/>
      <c r="HC31" s="500"/>
      <c r="HD31" s="518"/>
      <c r="HE31" s="510" t="s">
        <v>324</v>
      </c>
      <c r="HF31" s="511">
        <v>0</v>
      </c>
      <c r="HG31" s="504"/>
      <c r="HH31" s="500"/>
      <c r="HI31" s="518"/>
      <c r="HJ31" s="510" t="s">
        <v>324</v>
      </c>
      <c r="HK31" s="511">
        <v>777.65</v>
      </c>
      <c r="HL31" s="504"/>
      <c r="HM31" s="500"/>
      <c r="HN31" s="518"/>
      <c r="HO31" s="510" t="s">
        <v>324</v>
      </c>
      <c r="HP31" s="511">
        <v>0</v>
      </c>
      <c r="HQ31" s="504"/>
      <c r="HR31" s="500"/>
      <c r="HS31" s="518"/>
      <c r="HT31" s="510" t="s">
        <v>324</v>
      </c>
      <c r="HU31" s="511">
        <v>0</v>
      </c>
      <c r="HV31" s="504"/>
      <c r="HW31" s="500"/>
      <c r="HX31" s="518"/>
      <c r="HY31" s="510" t="s">
        <v>324</v>
      </c>
      <c r="HZ31" s="511">
        <v>866.14</v>
      </c>
      <c r="IA31" s="504"/>
      <c r="IB31" s="500"/>
      <c r="IC31" s="518"/>
      <c r="ID31" s="510" t="s">
        <v>324</v>
      </c>
      <c r="IE31" s="511">
        <v>0</v>
      </c>
      <c r="IF31" s="504"/>
      <c r="IG31" s="500"/>
      <c r="IH31" s="518"/>
      <c r="II31" s="510" t="s">
        <v>324</v>
      </c>
      <c r="IJ31" s="511">
        <v>230</v>
      </c>
      <c r="IK31" s="504"/>
      <c r="IL31" s="500"/>
      <c r="IM31" s="518"/>
      <c r="IN31" s="510" t="s">
        <v>324</v>
      </c>
      <c r="IO31" s="511">
        <v>0</v>
      </c>
      <c r="IP31" s="504"/>
      <c r="IQ31" s="500"/>
      <c r="IR31" s="518"/>
      <c r="IS31" s="510" t="s">
        <v>324</v>
      </c>
      <c r="IT31" s="511">
        <v>0</v>
      </c>
      <c r="IU31" s="504"/>
      <c r="IV31" s="500"/>
      <c r="IW31" s="518"/>
      <c r="IX31" s="510" t="s">
        <v>324</v>
      </c>
      <c r="IY31" s="511">
        <v>6085</v>
      </c>
      <c r="IZ31" s="504"/>
      <c r="JA31" s="500"/>
      <c r="JB31" s="518"/>
      <c r="JC31" s="510" t="s">
        <v>324</v>
      </c>
      <c r="JD31" s="511">
        <v>0</v>
      </c>
      <c r="JE31" s="504"/>
      <c r="JF31" s="500"/>
      <c r="JG31" s="518"/>
      <c r="JH31" s="510" t="s">
        <v>324</v>
      </c>
      <c r="JI31" s="511">
        <v>0</v>
      </c>
      <c r="JJ31" s="504"/>
      <c r="JK31" s="500"/>
      <c r="JL31" s="518"/>
      <c r="JM31" s="510" t="s">
        <v>324</v>
      </c>
      <c r="JN31" s="511">
        <v>56977.5</v>
      </c>
      <c r="JO31" s="504"/>
      <c r="JP31" s="500"/>
      <c r="JQ31" s="518"/>
      <c r="JR31" s="510" t="s">
        <v>324</v>
      </c>
      <c r="JS31" s="511">
        <v>0</v>
      </c>
      <c r="JT31" s="504"/>
      <c r="JU31" s="500"/>
      <c r="JV31" s="518"/>
      <c r="JW31" s="510" t="s">
        <v>324</v>
      </c>
      <c r="JX31" s="511">
        <v>0</v>
      </c>
      <c r="JY31" s="504"/>
      <c r="JZ31" s="500"/>
      <c r="KA31" s="518"/>
      <c r="KB31" s="510" t="s">
        <v>324</v>
      </c>
      <c r="KC31" s="511">
        <v>0</v>
      </c>
      <c r="KD31" s="504"/>
      <c r="KE31" s="500"/>
      <c r="KF31" s="518"/>
      <c r="KG31" s="510" t="s">
        <v>324</v>
      </c>
      <c r="KH31" s="511">
        <v>20.75</v>
      </c>
      <c r="KI31" s="504"/>
      <c r="KJ31" s="500"/>
      <c r="KK31" s="518"/>
      <c r="KL31" s="510" t="s">
        <v>324</v>
      </c>
      <c r="KM31" s="511">
        <v>0</v>
      </c>
      <c r="KN31" s="504"/>
      <c r="KO31" s="500"/>
      <c r="KP31" s="518"/>
      <c r="KQ31" s="510" t="s">
        <v>324</v>
      </c>
      <c r="KR31" s="511">
        <v>0</v>
      </c>
      <c r="KS31" s="504"/>
      <c r="KT31" s="500"/>
      <c r="KU31" s="518"/>
      <c r="KV31" s="510" t="s">
        <v>324</v>
      </c>
      <c r="KW31" s="511">
        <v>0</v>
      </c>
      <c r="KX31" s="504"/>
      <c r="KY31" s="500"/>
      <c r="KZ31" s="518"/>
      <c r="LA31" s="510" t="s">
        <v>324</v>
      </c>
      <c r="LB31" s="511">
        <v>11920.839999999998</v>
      </c>
      <c r="LC31" s="504"/>
      <c r="LD31" s="500"/>
      <c r="LE31" s="518"/>
      <c r="LF31" s="510" t="s">
        <v>324</v>
      </c>
      <c r="LG31" s="511">
        <v>38.630000000000003</v>
      </c>
      <c r="LH31" s="504"/>
      <c r="LI31" s="500"/>
      <c r="LJ31" s="518"/>
      <c r="LK31" s="510" t="s">
        <v>324</v>
      </c>
      <c r="LL31" s="511">
        <v>0</v>
      </c>
      <c r="LM31" s="504"/>
      <c r="LN31" s="500"/>
      <c r="LO31" s="518"/>
      <c r="LP31" s="510" t="s">
        <v>324</v>
      </c>
      <c r="LQ31" s="511">
        <v>29.200000000000003</v>
      </c>
      <c r="LR31" s="504"/>
      <c r="LS31" s="500"/>
      <c r="LT31" s="518"/>
      <c r="LU31" s="510" t="s">
        <v>324</v>
      </c>
      <c r="LV31" s="511">
        <v>0</v>
      </c>
      <c r="LW31" s="504"/>
      <c r="LX31" s="500"/>
      <c r="LY31" s="518"/>
      <c r="LZ31" s="510" t="s">
        <v>324</v>
      </c>
      <c r="MA31" s="511">
        <v>0</v>
      </c>
      <c r="MB31" s="504"/>
      <c r="MC31" s="500"/>
      <c r="MD31" s="518"/>
      <c r="ME31" s="510" t="s">
        <v>324</v>
      </c>
      <c r="MF31" s="511">
        <v>0</v>
      </c>
      <c r="MG31" s="504"/>
      <c r="MH31" s="500"/>
      <c r="MI31" s="518"/>
      <c r="MJ31" s="510" t="s">
        <v>324</v>
      </c>
      <c r="MK31" s="511">
        <v>0</v>
      </c>
      <c r="ML31" s="504"/>
      <c r="MM31" s="500"/>
      <c r="MN31" s="518"/>
      <c r="MO31" s="510" t="s">
        <v>324</v>
      </c>
      <c r="MP31" s="511">
        <v>0</v>
      </c>
      <c r="MQ31" s="504"/>
      <c r="MR31" s="500"/>
      <c r="MS31" s="518"/>
      <c r="MT31" s="510" t="s">
        <v>324</v>
      </c>
      <c r="MU31" s="511">
        <v>0.5</v>
      </c>
      <c r="MV31" s="504"/>
    </row>
    <row r="32" spans="1:360" x14ac:dyDescent="0.25">
      <c r="A32" s="500"/>
      <c r="B32" s="519"/>
      <c r="C32" s="510" t="s">
        <v>325</v>
      </c>
      <c r="D32" s="511">
        <v>540.64</v>
      </c>
      <c r="E32" s="504"/>
      <c r="F32" s="500"/>
      <c r="G32" s="519"/>
      <c r="H32" s="510" t="s">
        <v>325</v>
      </c>
      <c r="I32" s="511">
        <v>24</v>
      </c>
      <c r="J32" s="504"/>
      <c r="K32" s="500"/>
      <c r="L32" s="519"/>
      <c r="M32" s="510" t="s">
        <v>325</v>
      </c>
      <c r="N32" s="511">
        <v>0</v>
      </c>
      <c r="O32" s="504"/>
      <c r="P32" s="500"/>
      <c r="Q32" s="519"/>
      <c r="R32" s="510" t="s">
        <v>325</v>
      </c>
      <c r="S32" s="511">
        <v>0</v>
      </c>
      <c r="T32" s="504"/>
      <c r="U32" s="500"/>
      <c r="V32" s="519"/>
      <c r="W32" s="510" t="s">
        <v>325</v>
      </c>
      <c r="X32" s="511">
        <v>0</v>
      </c>
      <c r="Y32" s="504"/>
      <c r="Z32" s="500"/>
      <c r="AA32" s="519"/>
      <c r="AB32" s="510" t="s">
        <v>325</v>
      </c>
      <c r="AC32" s="511">
        <v>73</v>
      </c>
      <c r="AD32" s="504"/>
      <c r="AE32" s="500"/>
      <c r="AF32" s="519"/>
      <c r="AG32" s="510" t="s">
        <v>325</v>
      </c>
      <c r="AH32" s="511">
        <v>0</v>
      </c>
      <c r="AI32" s="504"/>
      <c r="AJ32" s="500"/>
      <c r="AK32" s="519"/>
      <c r="AL32" s="510" t="s">
        <v>325</v>
      </c>
      <c r="AM32" s="511">
        <v>118.84</v>
      </c>
      <c r="AN32" s="504"/>
      <c r="AO32" s="500"/>
      <c r="AP32" s="519"/>
      <c r="AQ32" s="510" t="s">
        <v>325</v>
      </c>
      <c r="AR32" s="511">
        <v>0</v>
      </c>
      <c r="AS32" s="504"/>
      <c r="AT32" s="500"/>
      <c r="AU32" s="519"/>
      <c r="AV32" s="510" t="s">
        <v>325</v>
      </c>
      <c r="AW32" s="511">
        <v>0</v>
      </c>
      <c r="AX32" s="504"/>
      <c r="AY32" s="500"/>
      <c r="AZ32" s="519"/>
      <c r="BA32" s="510" t="s">
        <v>325</v>
      </c>
      <c r="BB32" s="511">
        <v>24.400000000000002</v>
      </c>
      <c r="BC32" s="504"/>
      <c r="BD32" s="500"/>
      <c r="BE32" s="519"/>
      <c r="BF32" s="510" t="s">
        <v>325</v>
      </c>
      <c r="BG32" s="511">
        <v>0</v>
      </c>
      <c r="BH32" s="504"/>
      <c r="BI32" s="500"/>
      <c r="BJ32" s="519"/>
      <c r="BK32" s="510" t="s">
        <v>325</v>
      </c>
      <c r="BL32" s="511">
        <v>2.75</v>
      </c>
      <c r="BM32" s="504"/>
      <c r="BN32" s="500"/>
      <c r="BO32" s="519"/>
      <c r="BP32" s="510" t="s">
        <v>325</v>
      </c>
      <c r="BQ32" s="511">
        <v>41.683340000000001</v>
      </c>
      <c r="BR32" s="504"/>
      <c r="BS32" s="500"/>
      <c r="BT32" s="519"/>
      <c r="BU32" s="510" t="s">
        <v>325</v>
      </c>
      <c r="BV32" s="511">
        <v>136.67000000000002</v>
      </c>
      <c r="BW32" s="504"/>
      <c r="BX32" s="500"/>
      <c r="BY32" s="519"/>
      <c r="BZ32" s="510" t="s">
        <v>325</v>
      </c>
      <c r="CA32" s="511">
        <v>13756.979999999998</v>
      </c>
      <c r="CB32" s="504"/>
      <c r="CC32" s="500"/>
      <c r="CD32" s="519"/>
      <c r="CE32" s="510" t="s">
        <v>325</v>
      </c>
      <c r="CF32" s="511">
        <v>0</v>
      </c>
      <c r="CG32" s="504"/>
      <c r="CH32" s="500"/>
      <c r="CI32" s="519"/>
      <c r="CJ32" s="510" t="s">
        <v>325</v>
      </c>
      <c r="CK32" s="511">
        <v>0</v>
      </c>
      <c r="CL32" s="504"/>
      <c r="CM32" s="500"/>
      <c r="CN32" s="519"/>
      <c r="CO32" s="510" t="s">
        <v>325</v>
      </c>
      <c r="CP32" s="511">
        <v>1732.9</v>
      </c>
      <c r="CQ32" s="504"/>
      <c r="CR32" s="500"/>
      <c r="CS32" s="519"/>
      <c r="CT32" s="510" t="s">
        <v>325</v>
      </c>
      <c r="CU32" s="511">
        <v>4</v>
      </c>
      <c r="CV32" s="504"/>
      <c r="CW32" s="500"/>
      <c r="CX32" s="519"/>
      <c r="CY32" s="510" t="s">
        <v>325</v>
      </c>
      <c r="CZ32" s="511">
        <v>0</v>
      </c>
      <c r="DA32" s="504"/>
      <c r="DB32" s="500"/>
      <c r="DC32" s="519"/>
      <c r="DD32" s="510" t="s">
        <v>325</v>
      </c>
      <c r="DE32" s="511">
        <v>5217.6699999999992</v>
      </c>
      <c r="DF32" s="504"/>
      <c r="DG32" s="500"/>
      <c r="DH32" s="519"/>
      <c r="DI32" s="510" t="s">
        <v>325</v>
      </c>
      <c r="DJ32" s="511">
        <v>0</v>
      </c>
      <c r="DK32" s="504"/>
      <c r="DL32" s="500"/>
      <c r="DM32" s="519"/>
      <c r="DN32" s="510" t="s">
        <v>325</v>
      </c>
      <c r="DO32" s="511">
        <v>1533.5800000000002</v>
      </c>
      <c r="DP32" s="504"/>
      <c r="DQ32" s="500"/>
      <c r="DR32" s="519"/>
      <c r="DS32" s="510" t="s">
        <v>325</v>
      </c>
      <c r="DT32" s="511">
        <v>99</v>
      </c>
      <c r="DU32" s="504"/>
      <c r="DV32" s="500"/>
      <c r="DW32" s="519"/>
      <c r="DX32" s="510" t="s">
        <v>325</v>
      </c>
      <c r="DY32" s="511">
        <v>650</v>
      </c>
      <c r="DZ32" s="504"/>
      <c r="EA32" s="500"/>
      <c r="EB32" s="519"/>
      <c r="EC32" s="510" t="s">
        <v>325</v>
      </c>
      <c r="ED32" s="511">
        <v>0</v>
      </c>
      <c r="EE32" s="504"/>
      <c r="EF32" s="500"/>
      <c r="EG32" s="519"/>
      <c r="EH32" s="510" t="s">
        <v>325</v>
      </c>
      <c r="EI32" s="511">
        <v>1512.53</v>
      </c>
      <c r="EJ32" s="504"/>
      <c r="EK32" s="500"/>
      <c r="EL32" s="519"/>
      <c r="EM32" s="510" t="s">
        <v>325</v>
      </c>
      <c r="EN32" s="511">
        <v>0</v>
      </c>
      <c r="EO32" s="504"/>
      <c r="EP32" s="500"/>
      <c r="EQ32" s="519"/>
      <c r="ER32" s="510" t="s">
        <v>325</v>
      </c>
      <c r="ES32" s="511">
        <v>0</v>
      </c>
      <c r="ET32" s="504"/>
      <c r="EU32" s="500"/>
      <c r="EV32" s="519"/>
      <c r="EW32" s="510" t="s">
        <v>325</v>
      </c>
      <c r="EX32" s="511">
        <v>1511.42</v>
      </c>
      <c r="EY32" s="504"/>
      <c r="EZ32" s="500"/>
      <c r="FA32" s="519"/>
      <c r="FB32" s="510" t="s">
        <v>325</v>
      </c>
      <c r="FC32" s="511">
        <v>98108.800000000003</v>
      </c>
      <c r="FD32" s="504"/>
      <c r="FE32" s="500"/>
      <c r="FF32" s="519"/>
      <c r="FG32" s="510" t="s">
        <v>325</v>
      </c>
      <c r="FH32" s="511">
        <v>38396</v>
      </c>
      <c r="FI32" s="504"/>
      <c r="FJ32" s="500"/>
      <c r="FK32" s="519"/>
      <c r="FL32" s="510" t="s">
        <v>325</v>
      </c>
      <c r="FM32" s="511">
        <v>11.25</v>
      </c>
      <c r="FN32" s="504"/>
      <c r="FO32" s="500"/>
      <c r="FP32" s="519"/>
      <c r="FQ32" s="510" t="s">
        <v>325</v>
      </c>
      <c r="FR32" s="511">
        <v>0</v>
      </c>
      <c r="FS32" s="504"/>
      <c r="FT32" s="500"/>
      <c r="FU32" s="519"/>
      <c r="FV32" s="510" t="s">
        <v>325</v>
      </c>
      <c r="FW32" s="511">
        <v>0</v>
      </c>
      <c r="FX32" s="504"/>
      <c r="FY32" s="500"/>
      <c r="FZ32" s="519"/>
      <c r="GA32" s="510" t="s">
        <v>325</v>
      </c>
      <c r="GB32" s="511">
        <v>97.75</v>
      </c>
      <c r="GC32" s="504"/>
      <c r="GD32" s="500"/>
      <c r="GE32" s="519"/>
      <c r="GF32" s="510" t="s">
        <v>325</v>
      </c>
      <c r="GG32" s="511">
        <v>85.05</v>
      </c>
      <c r="GH32" s="504"/>
      <c r="GI32" s="500"/>
      <c r="GJ32" s="519"/>
      <c r="GK32" s="510" t="s">
        <v>325</v>
      </c>
      <c r="GL32" s="511">
        <v>751.88</v>
      </c>
      <c r="GM32" s="504"/>
      <c r="GN32" s="500"/>
      <c r="GO32" s="519"/>
      <c r="GP32" s="510" t="s">
        <v>325</v>
      </c>
      <c r="GQ32" s="511">
        <v>1570.97</v>
      </c>
      <c r="GR32" s="504"/>
      <c r="GS32" s="500"/>
      <c r="GT32" s="519"/>
      <c r="GU32" s="510" t="s">
        <v>325</v>
      </c>
      <c r="GV32" s="511">
        <v>0</v>
      </c>
      <c r="GW32" s="504"/>
      <c r="GX32" s="500"/>
      <c r="GY32" s="519"/>
      <c r="GZ32" s="510" t="s">
        <v>325</v>
      </c>
      <c r="HA32" s="511">
        <v>109</v>
      </c>
      <c r="HB32" s="504"/>
      <c r="HC32" s="500"/>
      <c r="HD32" s="519"/>
      <c r="HE32" s="510" t="s">
        <v>325</v>
      </c>
      <c r="HF32" s="511">
        <v>0</v>
      </c>
      <c r="HG32" s="504"/>
      <c r="HH32" s="500"/>
      <c r="HI32" s="519"/>
      <c r="HJ32" s="510" t="s">
        <v>325</v>
      </c>
      <c r="HK32" s="511">
        <v>2138.5500000000002</v>
      </c>
      <c r="HL32" s="504"/>
      <c r="HM32" s="500"/>
      <c r="HN32" s="519"/>
      <c r="HO32" s="510" t="s">
        <v>325</v>
      </c>
      <c r="HP32" s="511">
        <v>0</v>
      </c>
      <c r="HQ32" s="504"/>
      <c r="HR32" s="500"/>
      <c r="HS32" s="519"/>
      <c r="HT32" s="510" t="s">
        <v>325</v>
      </c>
      <c r="HU32" s="511">
        <v>13</v>
      </c>
      <c r="HV32" s="504"/>
      <c r="HW32" s="500"/>
      <c r="HX32" s="519"/>
      <c r="HY32" s="510" t="s">
        <v>325</v>
      </c>
      <c r="HZ32" s="511">
        <v>10094.25</v>
      </c>
      <c r="IA32" s="504"/>
      <c r="IB32" s="500"/>
      <c r="IC32" s="519"/>
      <c r="ID32" s="510" t="s">
        <v>325</v>
      </c>
      <c r="IE32" s="511">
        <v>0</v>
      </c>
      <c r="IF32" s="504"/>
      <c r="IG32" s="500"/>
      <c r="IH32" s="519"/>
      <c r="II32" s="510" t="s">
        <v>325</v>
      </c>
      <c r="IJ32" s="511">
        <v>298</v>
      </c>
      <c r="IK32" s="504"/>
      <c r="IL32" s="500"/>
      <c r="IM32" s="519"/>
      <c r="IN32" s="510" t="s">
        <v>325</v>
      </c>
      <c r="IO32" s="511">
        <v>135.69999999999999</v>
      </c>
      <c r="IP32" s="504"/>
      <c r="IQ32" s="500"/>
      <c r="IR32" s="519"/>
      <c r="IS32" s="510" t="s">
        <v>325</v>
      </c>
      <c r="IT32" s="511">
        <v>19.07</v>
      </c>
      <c r="IU32" s="504"/>
      <c r="IV32" s="500"/>
      <c r="IW32" s="519"/>
      <c r="IX32" s="510" t="s">
        <v>325</v>
      </c>
      <c r="IY32" s="511">
        <v>523</v>
      </c>
      <c r="IZ32" s="504"/>
      <c r="JA32" s="500"/>
      <c r="JB32" s="519"/>
      <c r="JC32" s="510" t="s">
        <v>325</v>
      </c>
      <c r="JD32" s="511">
        <v>1</v>
      </c>
      <c r="JE32" s="504"/>
      <c r="JF32" s="500"/>
      <c r="JG32" s="519"/>
      <c r="JH32" s="510" t="s">
        <v>325</v>
      </c>
      <c r="JI32" s="511">
        <v>0</v>
      </c>
      <c r="JJ32" s="504"/>
      <c r="JK32" s="500"/>
      <c r="JL32" s="519"/>
      <c r="JM32" s="510" t="s">
        <v>325</v>
      </c>
      <c r="JN32" s="511">
        <v>3402.2</v>
      </c>
      <c r="JO32" s="504"/>
      <c r="JP32" s="500"/>
      <c r="JQ32" s="519"/>
      <c r="JR32" s="510" t="s">
        <v>325</v>
      </c>
      <c r="JS32" s="511">
        <v>0</v>
      </c>
      <c r="JT32" s="504"/>
      <c r="JU32" s="500"/>
      <c r="JV32" s="519"/>
      <c r="JW32" s="510" t="s">
        <v>325</v>
      </c>
      <c r="JX32" s="511">
        <v>0</v>
      </c>
      <c r="JY32" s="504"/>
      <c r="JZ32" s="500"/>
      <c r="KA32" s="519"/>
      <c r="KB32" s="510" t="s">
        <v>325</v>
      </c>
      <c r="KC32" s="511">
        <v>0</v>
      </c>
      <c r="KD32" s="504"/>
      <c r="KE32" s="500"/>
      <c r="KF32" s="519"/>
      <c r="KG32" s="510" t="s">
        <v>325</v>
      </c>
      <c r="KH32" s="511">
        <v>0</v>
      </c>
      <c r="KI32" s="504"/>
      <c r="KJ32" s="500"/>
      <c r="KK32" s="519"/>
      <c r="KL32" s="510" t="s">
        <v>325</v>
      </c>
      <c r="KM32" s="511">
        <v>37.93</v>
      </c>
      <c r="KN32" s="504"/>
      <c r="KO32" s="500"/>
      <c r="KP32" s="519"/>
      <c r="KQ32" s="510" t="s">
        <v>325</v>
      </c>
      <c r="KR32" s="511">
        <v>2298.1</v>
      </c>
      <c r="KS32" s="504"/>
      <c r="KT32" s="500"/>
      <c r="KU32" s="519"/>
      <c r="KV32" s="510" t="s">
        <v>325</v>
      </c>
      <c r="KW32" s="511">
        <v>0</v>
      </c>
      <c r="KX32" s="504"/>
      <c r="KY32" s="500"/>
      <c r="KZ32" s="519"/>
      <c r="LA32" s="510" t="s">
        <v>325</v>
      </c>
      <c r="LB32" s="511">
        <v>13938.24</v>
      </c>
      <c r="LC32" s="504"/>
      <c r="LD32" s="500"/>
      <c r="LE32" s="519"/>
      <c r="LF32" s="510" t="s">
        <v>325</v>
      </c>
      <c r="LG32" s="511">
        <v>1265.8499999999999</v>
      </c>
      <c r="LH32" s="504"/>
      <c r="LI32" s="500"/>
      <c r="LJ32" s="519"/>
      <c r="LK32" s="510" t="s">
        <v>325</v>
      </c>
      <c r="LL32" s="511">
        <v>0</v>
      </c>
      <c r="LM32" s="504"/>
      <c r="LN32" s="500"/>
      <c r="LO32" s="519"/>
      <c r="LP32" s="510" t="s">
        <v>325</v>
      </c>
      <c r="LQ32" s="511">
        <v>249.20000000000002</v>
      </c>
      <c r="LR32" s="504"/>
      <c r="LS32" s="500"/>
      <c r="LT32" s="519"/>
      <c r="LU32" s="510" t="s">
        <v>325</v>
      </c>
      <c r="LV32" s="511">
        <v>421.63</v>
      </c>
      <c r="LW32" s="504"/>
      <c r="LX32" s="500"/>
      <c r="LY32" s="519"/>
      <c r="LZ32" s="510" t="s">
        <v>325</v>
      </c>
      <c r="MA32" s="511">
        <v>25</v>
      </c>
      <c r="MB32" s="504"/>
      <c r="MC32" s="500"/>
      <c r="MD32" s="519"/>
      <c r="ME32" s="510" t="s">
        <v>325</v>
      </c>
      <c r="MF32" s="511">
        <v>402</v>
      </c>
      <c r="MG32" s="504"/>
      <c r="MH32" s="500"/>
      <c r="MI32" s="519"/>
      <c r="MJ32" s="510" t="s">
        <v>325</v>
      </c>
      <c r="MK32" s="511">
        <v>0</v>
      </c>
      <c r="ML32" s="504"/>
      <c r="MM32" s="500"/>
      <c r="MN32" s="519"/>
      <c r="MO32" s="510" t="s">
        <v>325</v>
      </c>
      <c r="MP32" s="511">
        <v>440</v>
      </c>
      <c r="MQ32" s="504"/>
      <c r="MR32" s="500"/>
      <c r="MS32" s="519"/>
      <c r="MT32" s="510" t="s">
        <v>325</v>
      </c>
      <c r="MU32" s="511">
        <v>19.2</v>
      </c>
      <c r="MV32" s="504"/>
    </row>
    <row r="33" spans="1:360" x14ac:dyDescent="0.25">
      <c r="A33" s="500"/>
      <c r="B33" s="520"/>
      <c r="C33" s="510" t="s">
        <v>326</v>
      </c>
      <c r="D33" s="511">
        <v>1073.72</v>
      </c>
      <c r="E33" s="504"/>
      <c r="F33" s="500"/>
      <c r="G33" s="520"/>
      <c r="H33" s="510" t="s">
        <v>326</v>
      </c>
      <c r="I33" s="511">
        <v>0</v>
      </c>
      <c r="J33" s="504"/>
      <c r="K33" s="500"/>
      <c r="L33" s="520"/>
      <c r="M33" s="510" t="s">
        <v>326</v>
      </c>
      <c r="N33" s="511">
        <v>5134.6799999999994</v>
      </c>
      <c r="O33" s="504"/>
      <c r="P33" s="500"/>
      <c r="Q33" s="520"/>
      <c r="R33" s="510" t="s">
        <v>326</v>
      </c>
      <c r="S33" s="511">
        <v>56.4</v>
      </c>
      <c r="T33" s="504"/>
      <c r="U33" s="500"/>
      <c r="V33" s="520"/>
      <c r="W33" s="510" t="s">
        <v>326</v>
      </c>
      <c r="X33" s="511">
        <v>1785.0299999999997</v>
      </c>
      <c r="Y33" s="504"/>
      <c r="Z33" s="500"/>
      <c r="AA33" s="520"/>
      <c r="AB33" s="510" t="s">
        <v>326</v>
      </c>
      <c r="AC33" s="511">
        <v>541</v>
      </c>
      <c r="AD33" s="504"/>
      <c r="AE33" s="500"/>
      <c r="AF33" s="520"/>
      <c r="AG33" s="510" t="s">
        <v>326</v>
      </c>
      <c r="AH33" s="511">
        <v>6732.5</v>
      </c>
      <c r="AI33" s="504"/>
      <c r="AJ33" s="500"/>
      <c r="AK33" s="520"/>
      <c r="AL33" s="510" t="s">
        <v>326</v>
      </c>
      <c r="AM33" s="511">
        <v>3476.95</v>
      </c>
      <c r="AN33" s="504"/>
      <c r="AO33" s="500"/>
      <c r="AP33" s="520"/>
      <c r="AQ33" s="510" t="s">
        <v>326</v>
      </c>
      <c r="AR33" s="511">
        <v>1</v>
      </c>
      <c r="AS33" s="504"/>
      <c r="AT33" s="500"/>
      <c r="AU33" s="520"/>
      <c r="AV33" s="510" t="s">
        <v>326</v>
      </c>
      <c r="AW33" s="511">
        <v>184</v>
      </c>
      <c r="AX33" s="504"/>
      <c r="AY33" s="500"/>
      <c r="AZ33" s="520"/>
      <c r="BA33" s="510" t="s">
        <v>326</v>
      </c>
      <c r="BB33" s="511">
        <v>6.23</v>
      </c>
      <c r="BC33" s="504"/>
      <c r="BD33" s="500"/>
      <c r="BE33" s="520"/>
      <c r="BF33" s="510" t="s">
        <v>326</v>
      </c>
      <c r="BG33" s="511">
        <v>3</v>
      </c>
      <c r="BH33" s="504"/>
      <c r="BI33" s="500"/>
      <c r="BJ33" s="520"/>
      <c r="BK33" s="510" t="s">
        <v>326</v>
      </c>
      <c r="BL33" s="511">
        <v>3199.66</v>
      </c>
      <c r="BM33" s="504"/>
      <c r="BN33" s="500"/>
      <c r="BO33" s="520"/>
      <c r="BP33" s="510" t="s">
        <v>326</v>
      </c>
      <c r="BQ33" s="511">
        <v>17358.133333400001</v>
      </c>
      <c r="BR33" s="504"/>
      <c r="BS33" s="500"/>
      <c r="BT33" s="520"/>
      <c r="BU33" s="510" t="s">
        <v>326</v>
      </c>
      <c r="BV33" s="511">
        <v>1331.21</v>
      </c>
      <c r="BW33" s="504"/>
      <c r="BX33" s="500"/>
      <c r="BY33" s="520"/>
      <c r="BZ33" s="510" t="s">
        <v>326</v>
      </c>
      <c r="CA33" s="511">
        <v>0</v>
      </c>
      <c r="CB33" s="504"/>
      <c r="CC33" s="500"/>
      <c r="CD33" s="520"/>
      <c r="CE33" s="510" t="s">
        <v>326</v>
      </c>
      <c r="CF33" s="511">
        <v>186.6</v>
      </c>
      <c r="CG33" s="504"/>
      <c r="CH33" s="500"/>
      <c r="CI33" s="520"/>
      <c r="CJ33" s="510" t="s">
        <v>326</v>
      </c>
      <c r="CK33" s="511">
        <v>0</v>
      </c>
      <c r="CL33" s="504"/>
      <c r="CM33" s="500"/>
      <c r="CN33" s="520"/>
      <c r="CO33" s="510" t="s">
        <v>326</v>
      </c>
      <c r="CP33" s="511">
        <v>6283.3</v>
      </c>
      <c r="CQ33" s="504"/>
      <c r="CR33" s="500"/>
      <c r="CS33" s="520"/>
      <c r="CT33" s="510" t="s">
        <v>326</v>
      </c>
      <c r="CU33" s="511">
        <v>4609.1099999999997</v>
      </c>
      <c r="CV33" s="504"/>
      <c r="CW33" s="500"/>
      <c r="CX33" s="520"/>
      <c r="CY33" s="510" t="s">
        <v>326</v>
      </c>
      <c r="CZ33" s="511">
        <v>4365.2</v>
      </c>
      <c r="DA33" s="504"/>
      <c r="DB33" s="500"/>
      <c r="DC33" s="520"/>
      <c r="DD33" s="510" t="s">
        <v>326</v>
      </c>
      <c r="DE33" s="511">
        <v>214.86</v>
      </c>
      <c r="DF33" s="504"/>
      <c r="DG33" s="500"/>
      <c r="DH33" s="520"/>
      <c r="DI33" s="510" t="s">
        <v>326</v>
      </c>
      <c r="DJ33" s="511">
        <v>439.61999999999995</v>
      </c>
      <c r="DK33" s="504"/>
      <c r="DL33" s="500"/>
      <c r="DM33" s="520"/>
      <c r="DN33" s="510" t="s">
        <v>326</v>
      </c>
      <c r="DO33" s="511">
        <v>5304.32</v>
      </c>
      <c r="DP33" s="504"/>
      <c r="DQ33" s="500"/>
      <c r="DR33" s="520"/>
      <c r="DS33" s="510" t="s">
        <v>326</v>
      </c>
      <c r="DT33" s="511">
        <v>5806</v>
      </c>
      <c r="DU33" s="504"/>
      <c r="DV33" s="500"/>
      <c r="DW33" s="520"/>
      <c r="DX33" s="510" t="s">
        <v>326</v>
      </c>
      <c r="DY33" s="511">
        <v>3973</v>
      </c>
      <c r="DZ33" s="504"/>
      <c r="EA33" s="500"/>
      <c r="EB33" s="520"/>
      <c r="EC33" s="510" t="s">
        <v>326</v>
      </c>
      <c r="ED33" s="511">
        <v>865.75</v>
      </c>
      <c r="EE33" s="504"/>
      <c r="EF33" s="500"/>
      <c r="EG33" s="520"/>
      <c r="EH33" s="510" t="s">
        <v>326</v>
      </c>
      <c r="EI33" s="511">
        <v>51371.25</v>
      </c>
      <c r="EJ33" s="504"/>
      <c r="EK33" s="500"/>
      <c r="EL33" s="520"/>
      <c r="EM33" s="510" t="s">
        <v>326</v>
      </c>
      <c r="EN33" s="511">
        <v>1</v>
      </c>
      <c r="EO33" s="504"/>
      <c r="EP33" s="500"/>
      <c r="EQ33" s="520"/>
      <c r="ER33" s="510" t="s">
        <v>326</v>
      </c>
      <c r="ES33" s="511">
        <v>46.8</v>
      </c>
      <c r="ET33" s="504"/>
      <c r="EU33" s="500"/>
      <c r="EV33" s="520"/>
      <c r="EW33" s="510" t="s">
        <v>326</v>
      </c>
      <c r="EX33" s="511">
        <v>30830.499999999996</v>
      </c>
      <c r="EY33" s="504"/>
      <c r="EZ33" s="500"/>
      <c r="FA33" s="520"/>
      <c r="FB33" s="510" t="s">
        <v>326</v>
      </c>
      <c r="FC33" s="511">
        <v>577808.89999999991</v>
      </c>
      <c r="FD33" s="504"/>
      <c r="FE33" s="500"/>
      <c r="FF33" s="520"/>
      <c r="FG33" s="510" t="s">
        <v>326</v>
      </c>
      <c r="FH33" s="511">
        <v>28608</v>
      </c>
      <c r="FI33" s="504"/>
      <c r="FJ33" s="500"/>
      <c r="FK33" s="520"/>
      <c r="FL33" s="510" t="s">
        <v>326</v>
      </c>
      <c r="FM33" s="511">
        <v>14909.529999999999</v>
      </c>
      <c r="FN33" s="504"/>
      <c r="FO33" s="500"/>
      <c r="FP33" s="520"/>
      <c r="FQ33" s="510" t="s">
        <v>326</v>
      </c>
      <c r="FR33" s="511">
        <v>1960.3400000000001</v>
      </c>
      <c r="FS33" s="504"/>
      <c r="FT33" s="500"/>
      <c r="FU33" s="520"/>
      <c r="FV33" s="510" t="s">
        <v>326</v>
      </c>
      <c r="FW33" s="511">
        <v>4822.7334000000001</v>
      </c>
      <c r="FX33" s="504"/>
      <c r="FY33" s="500"/>
      <c r="FZ33" s="520"/>
      <c r="GA33" s="510" t="s">
        <v>326</v>
      </c>
      <c r="GB33" s="511">
        <v>12344.7</v>
      </c>
      <c r="GC33" s="504"/>
      <c r="GD33" s="500"/>
      <c r="GE33" s="520"/>
      <c r="GF33" s="510" t="s">
        <v>326</v>
      </c>
      <c r="GG33" s="511">
        <v>259</v>
      </c>
      <c r="GH33" s="504"/>
      <c r="GI33" s="500"/>
      <c r="GJ33" s="520"/>
      <c r="GK33" s="510" t="s">
        <v>326</v>
      </c>
      <c r="GL33" s="511">
        <v>1436.53</v>
      </c>
      <c r="GM33" s="504"/>
      <c r="GN33" s="500"/>
      <c r="GO33" s="520"/>
      <c r="GP33" s="510" t="s">
        <v>326</v>
      </c>
      <c r="GQ33" s="511">
        <v>19227.16</v>
      </c>
      <c r="GR33" s="504"/>
      <c r="GS33" s="500"/>
      <c r="GT33" s="520"/>
      <c r="GU33" s="510" t="s">
        <v>326</v>
      </c>
      <c r="GV33" s="511">
        <v>10.26</v>
      </c>
      <c r="GW33" s="504"/>
      <c r="GX33" s="500"/>
      <c r="GY33" s="520"/>
      <c r="GZ33" s="510" t="s">
        <v>326</v>
      </c>
      <c r="HA33" s="511">
        <v>1807</v>
      </c>
      <c r="HB33" s="504"/>
      <c r="HC33" s="500"/>
      <c r="HD33" s="520"/>
      <c r="HE33" s="510" t="s">
        <v>326</v>
      </c>
      <c r="HF33" s="511">
        <v>3360.0099999999998</v>
      </c>
      <c r="HG33" s="504"/>
      <c r="HH33" s="500"/>
      <c r="HI33" s="520"/>
      <c r="HJ33" s="510" t="s">
        <v>326</v>
      </c>
      <c r="HK33" s="511">
        <v>45408.110000000008</v>
      </c>
      <c r="HL33" s="504"/>
      <c r="HM33" s="500"/>
      <c r="HN33" s="520"/>
      <c r="HO33" s="510" t="s">
        <v>326</v>
      </c>
      <c r="HP33" s="511">
        <v>98.5</v>
      </c>
      <c r="HQ33" s="504"/>
      <c r="HR33" s="500"/>
      <c r="HS33" s="520"/>
      <c r="HT33" s="510" t="s">
        <v>326</v>
      </c>
      <c r="HU33" s="511">
        <v>12676</v>
      </c>
      <c r="HV33" s="504"/>
      <c r="HW33" s="500"/>
      <c r="HX33" s="520"/>
      <c r="HY33" s="510" t="s">
        <v>326</v>
      </c>
      <c r="HZ33" s="511">
        <v>0</v>
      </c>
      <c r="IA33" s="504"/>
      <c r="IB33" s="500"/>
      <c r="IC33" s="520"/>
      <c r="ID33" s="510" t="s">
        <v>326</v>
      </c>
      <c r="IE33" s="511">
        <v>10176</v>
      </c>
      <c r="IF33" s="504"/>
      <c r="IG33" s="500"/>
      <c r="IH33" s="520"/>
      <c r="II33" s="510" t="s">
        <v>326</v>
      </c>
      <c r="IJ33" s="511">
        <v>1077</v>
      </c>
      <c r="IK33" s="504"/>
      <c r="IL33" s="500"/>
      <c r="IM33" s="520"/>
      <c r="IN33" s="510" t="s">
        <v>326</v>
      </c>
      <c r="IO33" s="511">
        <v>70.900000000000006</v>
      </c>
      <c r="IP33" s="504"/>
      <c r="IQ33" s="500"/>
      <c r="IR33" s="520"/>
      <c r="IS33" s="510" t="s">
        <v>326</v>
      </c>
      <c r="IT33" s="511">
        <v>4624</v>
      </c>
      <c r="IU33" s="504"/>
      <c r="IV33" s="500"/>
      <c r="IW33" s="520"/>
      <c r="IX33" s="510" t="s">
        <v>326</v>
      </c>
      <c r="IY33" s="511">
        <v>6191</v>
      </c>
      <c r="IZ33" s="504"/>
      <c r="JA33" s="500"/>
      <c r="JB33" s="520"/>
      <c r="JC33" s="510" t="s">
        <v>326</v>
      </c>
      <c r="JD33" s="511">
        <v>610.5</v>
      </c>
      <c r="JE33" s="504"/>
      <c r="JF33" s="500"/>
      <c r="JG33" s="520"/>
      <c r="JH33" s="510" t="s">
        <v>326</v>
      </c>
      <c r="JI33" s="511">
        <v>1191.48</v>
      </c>
      <c r="JJ33" s="504"/>
      <c r="JK33" s="500"/>
      <c r="JL33" s="520"/>
      <c r="JM33" s="510" t="s">
        <v>326</v>
      </c>
      <c r="JN33" s="511">
        <v>60963</v>
      </c>
      <c r="JO33" s="504"/>
      <c r="JP33" s="500"/>
      <c r="JQ33" s="520"/>
      <c r="JR33" s="510" t="s">
        <v>326</v>
      </c>
      <c r="JS33" s="511">
        <v>1530.57</v>
      </c>
      <c r="JT33" s="504"/>
      <c r="JU33" s="500"/>
      <c r="JV33" s="520"/>
      <c r="JW33" s="510" t="s">
        <v>326</v>
      </c>
      <c r="JX33" s="511">
        <v>4</v>
      </c>
      <c r="JY33" s="504"/>
      <c r="JZ33" s="500"/>
      <c r="KA33" s="520"/>
      <c r="KB33" s="510" t="s">
        <v>326</v>
      </c>
      <c r="KC33" s="511">
        <v>0</v>
      </c>
      <c r="KD33" s="504"/>
      <c r="KE33" s="500"/>
      <c r="KF33" s="520"/>
      <c r="KG33" s="510" t="s">
        <v>326</v>
      </c>
      <c r="KH33" s="511">
        <v>103.46000000000001</v>
      </c>
      <c r="KI33" s="504"/>
      <c r="KJ33" s="500"/>
      <c r="KK33" s="520"/>
      <c r="KL33" s="510" t="s">
        <v>326</v>
      </c>
      <c r="KM33" s="511">
        <v>11680.4</v>
      </c>
      <c r="KN33" s="504"/>
      <c r="KO33" s="500"/>
      <c r="KP33" s="520"/>
      <c r="KQ33" s="510" t="s">
        <v>326</v>
      </c>
      <c r="KR33" s="511">
        <v>19350.2</v>
      </c>
      <c r="KS33" s="504"/>
      <c r="KT33" s="500"/>
      <c r="KU33" s="520"/>
      <c r="KV33" s="510" t="s">
        <v>326</v>
      </c>
      <c r="KW33" s="511">
        <v>116.05</v>
      </c>
      <c r="KX33" s="504"/>
      <c r="KY33" s="500"/>
      <c r="KZ33" s="520"/>
      <c r="LA33" s="510" t="s">
        <v>326</v>
      </c>
      <c r="LB33" s="511">
        <v>117230.19</v>
      </c>
      <c r="LC33" s="504"/>
      <c r="LD33" s="500"/>
      <c r="LE33" s="520"/>
      <c r="LF33" s="510" t="s">
        <v>326</v>
      </c>
      <c r="LG33" s="511">
        <v>12289.1</v>
      </c>
      <c r="LH33" s="504"/>
      <c r="LI33" s="500"/>
      <c r="LJ33" s="520"/>
      <c r="LK33" s="510" t="s">
        <v>326</v>
      </c>
      <c r="LL33" s="511">
        <v>327.72999999999996</v>
      </c>
      <c r="LM33" s="504"/>
      <c r="LN33" s="500"/>
      <c r="LO33" s="520"/>
      <c r="LP33" s="510" t="s">
        <v>326</v>
      </c>
      <c r="LQ33" s="511">
        <v>8608.5399999999991</v>
      </c>
      <c r="LR33" s="504"/>
      <c r="LS33" s="500"/>
      <c r="LT33" s="520"/>
      <c r="LU33" s="510" t="s">
        <v>326</v>
      </c>
      <c r="LV33" s="511">
        <v>1786.35</v>
      </c>
      <c r="LW33" s="504"/>
      <c r="LX33" s="500"/>
      <c r="LY33" s="520"/>
      <c r="LZ33" s="510" t="s">
        <v>326</v>
      </c>
      <c r="MA33" s="511">
        <v>47</v>
      </c>
      <c r="MB33" s="504"/>
      <c r="MC33" s="500"/>
      <c r="MD33" s="520"/>
      <c r="ME33" s="510" t="s">
        <v>326</v>
      </c>
      <c r="MF33" s="511">
        <v>1.5</v>
      </c>
      <c r="MG33" s="504"/>
      <c r="MH33" s="500"/>
      <c r="MI33" s="520"/>
      <c r="MJ33" s="510" t="s">
        <v>326</v>
      </c>
      <c r="MK33" s="511">
        <v>8429.5499999999993</v>
      </c>
      <c r="ML33" s="504"/>
      <c r="MM33" s="500"/>
      <c r="MN33" s="520"/>
      <c r="MO33" s="510" t="s">
        <v>326</v>
      </c>
      <c r="MP33" s="511">
        <v>3957</v>
      </c>
      <c r="MQ33" s="504"/>
      <c r="MR33" s="500"/>
      <c r="MS33" s="520"/>
      <c r="MT33" s="510" t="s">
        <v>326</v>
      </c>
      <c r="MU33" s="511">
        <v>185.12</v>
      </c>
      <c r="MV33" s="504"/>
    </row>
    <row r="34" spans="1:360" x14ac:dyDescent="0.25">
      <c r="A34" s="500"/>
      <c r="B34" s="545"/>
      <c r="C34" s="546" t="s">
        <v>309</v>
      </c>
      <c r="D34" s="547">
        <v>143604.44</v>
      </c>
      <c r="E34" s="504"/>
      <c r="F34" s="500"/>
      <c r="G34" s="545"/>
      <c r="H34" s="546" t="s">
        <v>309</v>
      </c>
      <c r="I34" s="547">
        <v>619</v>
      </c>
      <c r="J34" s="504"/>
      <c r="K34" s="500"/>
      <c r="L34" s="545"/>
      <c r="M34" s="546" t="s">
        <v>309</v>
      </c>
      <c r="N34" s="547">
        <v>78992.239999999991</v>
      </c>
      <c r="O34" s="504"/>
      <c r="P34" s="500"/>
      <c r="Q34" s="545"/>
      <c r="R34" s="546" t="s">
        <v>309</v>
      </c>
      <c r="S34" s="547">
        <v>32830.61</v>
      </c>
      <c r="T34" s="504"/>
      <c r="U34" s="500"/>
      <c r="V34" s="545"/>
      <c r="W34" s="546" t="s">
        <v>309</v>
      </c>
      <c r="X34" s="547">
        <v>16200.970000000001</v>
      </c>
      <c r="Y34" s="504"/>
      <c r="Z34" s="500"/>
      <c r="AA34" s="545"/>
      <c r="AB34" s="546" t="s">
        <v>309</v>
      </c>
      <c r="AC34" s="547">
        <v>62152</v>
      </c>
      <c r="AD34" s="504"/>
      <c r="AE34" s="500"/>
      <c r="AF34" s="545"/>
      <c r="AG34" s="546" t="s">
        <v>309</v>
      </c>
      <c r="AH34" s="547">
        <v>36440.800000000003</v>
      </c>
      <c r="AI34" s="504"/>
      <c r="AJ34" s="500"/>
      <c r="AK34" s="545"/>
      <c r="AL34" s="546" t="s">
        <v>309</v>
      </c>
      <c r="AM34" s="547">
        <v>56109.234999999993</v>
      </c>
      <c r="AN34" s="504"/>
      <c r="AO34" s="500"/>
      <c r="AP34" s="545"/>
      <c r="AQ34" s="546" t="s">
        <v>309</v>
      </c>
      <c r="AR34" s="547">
        <v>147.62700000000001</v>
      </c>
      <c r="AS34" s="504"/>
      <c r="AT34" s="500"/>
      <c r="AU34" s="545"/>
      <c r="AV34" s="546" t="s">
        <v>309</v>
      </c>
      <c r="AW34" s="547">
        <v>6416.75</v>
      </c>
      <c r="AX34" s="504"/>
      <c r="AY34" s="500"/>
      <c r="AZ34" s="545"/>
      <c r="BA34" s="546" t="s">
        <v>309</v>
      </c>
      <c r="BB34" s="547">
        <v>440.37000000000006</v>
      </c>
      <c r="BC34" s="504"/>
      <c r="BD34" s="500"/>
      <c r="BE34" s="545"/>
      <c r="BF34" s="546" t="s">
        <v>309</v>
      </c>
      <c r="BG34" s="547">
        <v>25</v>
      </c>
      <c r="BH34" s="504"/>
      <c r="BI34" s="500"/>
      <c r="BJ34" s="545"/>
      <c r="BK34" s="546" t="s">
        <v>309</v>
      </c>
      <c r="BL34" s="547">
        <v>45930.490000000005</v>
      </c>
      <c r="BM34" s="504"/>
      <c r="BN34" s="500"/>
      <c r="BO34" s="545"/>
      <c r="BP34" s="546" t="s">
        <v>309</v>
      </c>
      <c r="BQ34" s="547">
        <v>135570.25010445999</v>
      </c>
      <c r="BR34" s="504"/>
      <c r="BS34" s="500"/>
      <c r="BT34" s="545"/>
      <c r="BU34" s="546" t="s">
        <v>309</v>
      </c>
      <c r="BV34" s="547">
        <v>63232.349999999991</v>
      </c>
      <c r="BW34" s="504"/>
      <c r="BX34" s="500"/>
      <c r="BY34" s="545"/>
      <c r="BZ34" s="546" t="s">
        <v>309</v>
      </c>
      <c r="CA34" s="547">
        <v>71173.820000000007</v>
      </c>
      <c r="CB34" s="504"/>
      <c r="CC34" s="500"/>
      <c r="CD34" s="545"/>
      <c r="CE34" s="546" t="s">
        <v>309</v>
      </c>
      <c r="CF34" s="547">
        <v>41587.800000000003</v>
      </c>
      <c r="CG34" s="504"/>
      <c r="CH34" s="500"/>
      <c r="CI34" s="545"/>
      <c r="CJ34" s="546" t="s">
        <v>309</v>
      </c>
      <c r="CK34" s="547">
        <v>4427.25</v>
      </c>
      <c r="CL34" s="504"/>
      <c r="CM34" s="500"/>
      <c r="CN34" s="545"/>
      <c r="CO34" s="546" t="s">
        <v>309</v>
      </c>
      <c r="CP34" s="547">
        <v>110449.45</v>
      </c>
      <c r="CQ34" s="504"/>
      <c r="CR34" s="500"/>
      <c r="CS34" s="545"/>
      <c r="CT34" s="546" t="s">
        <v>309</v>
      </c>
      <c r="CU34" s="547">
        <v>53150.240000000005</v>
      </c>
      <c r="CV34" s="504"/>
      <c r="CW34" s="500"/>
      <c r="CX34" s="545"/>
      <c r="CY34" s="546" t="s">
        <v>309</v>
      </c>
      <c r="CZ34" s="547">
        <v>4425.3</v>
      </c>
      <c r="DA34" s="504"/>
      <c r="DB34" s="500"/>
      <c r="DC34" s="545"/>
      <c r="DD34" s="546" t="s">
        <v>309</v>
      </c>
      <c r="DE34" s="547">
        <v>106443.31</v>
      </c>
      <c r="DF34" s="504"/>
      <c r="DG34" s="500"/>
      <c r="DH34" s="545"/>
      <c r="DI34" s="546" t="s">
        <v>309</v>
      </c>
      <c r="DJ34" s="547">
        <v>7965.28</v>
      </c>
      <c r="DK34" s="504"/>
      <c r="DL34" s="500"/>
      <c r="DM34" s="545"/>
      <c r="DN34" s="546" t="s">
        <v>309</v>
      </c>
      <c r="DO34" s="547">
        <v>39484.83</v>
      </c>
      <c r="DP34" s="504"/>
      <c r="DQ34" s="500"/>
      <c r="DR34" s="545"/>
      <c r="DS34" s="546" t="s">
        <v>309</v>
      </c>
      <c r="DT34" s="547">
        <v>114424</v>
      </c>
      <c r="DU34" s="504"/>
      <c r="DV34" s="500"/>
      <c r="DW34" s="545"/>
      <c r="DX34" s="546" t="s">
        <v>309</v>
      </c>
      <c r="DY34" s="547">
        <v>27241</v>
      </c>
      <c r="DZ34" s="504"/>
      <c r="EA34" s="500"/>
      <c r="EB34" s="545"/>
      <c r="EC34" s="546" t="s">
        <v>309</v>
      </c>
      <c r="ED34" s="547">
        <v>3776.5</v>
      </c>
      <c r="EE34" s="504"/>
      <c r="EF34" s="500"/>
      <c r="EG34" s="545"/>
      <c r="EH34" s="546" t="s">
        <v>309</v>
      </c>
      <c r="EI34" s="547">
        <v>525706.68000000005</v>
      </c>
      <c r="EJ34" s="504"/>
      <c r="EK34" s="500"/>
      <c r="EL34" s="545"/>
      <c r="EM34" s="546" t="s">
        <v>309</v>
      </c>
      <c r="EN34" s="547">
        <v>8</v>
      </c>
      <c r="EO34" s="504"/>
      <c r="EP34" s="500"/>
      <c r="EQ34" s="545"/>
      <c r="ER34" s="546" t="s">
        <v>309</v>
      </c>
      <c r="ES34" s="547">
        <v>63996.770000000011</v>
      </c>
      <c r="ET34" s="504"/>
      <c r="EU34" s="500"/>
      <c r="EV34" s="545"/>
      <c r="EW34" s="546" t="s">
        <v>309</v>
      </c>
      <c r="EX34" s="547">
        <v>83472.67</v>
      </c>
      <c r="EY34" s="504"/>
      <c r="EZ34" s="500"/>
      <c r="FA34" s="545"/>
      <c r="FB34" s="546" t="s">
        <v>309</v>
      </c>
      <c r="FC34" s="547">
        <v>12810944.700000001</v>
      </c>
      <c r="FD34" s="504"/>
      <c r="FE34" s="500"/>
      <c r="FF34" s="545"/>
      <c r="FG34" s="546" t="s">
        <v>309</v>
      </c>
      <c r="FH34" s="547">
        <v>527231</v>
      </c>
      <c r="FI34" s="504"/>
      <c r="FJ34" s="500"/>
      <c r="FK34" s="545"/>
      <c r="FL34" s="546" t="s">
        <v>309</v>
      </c>
      <c r="FM34" s="547">
        <v>77220.570000000007</v>
      </c>
      <c r="FN34" s="504"/>
      <c r="FO34" s="500"/>
      <c r="FP34" s="545"/>
      <c r="FQ34" s="546" t="s">
        <v>309</v>
      </c>
      <c r="FR34" s="547">
        <v>2938.17</v>
      </c>
      <c r="FS34" s="504"/>
      <c r="FT34" s="500"/>
      <c r="FU34" s="545"/>
      <c r="FV34" s="546" t="s">
        <v>309</v>
      </c>
      <c r="FW34" s="547">
        <v>26352.676899999999</v>
      </c>
      <c r="FX34" s="504"/>
      <c r="FY34" s="500"/>
      <c r="FZ34" s="545"/>
      <c r="GA34" s="546" t="s">
        <v>309</v>
      </c>
      <c r="GB34" s="547">
        <v>65343.56</v>
      </c>
      <c r="GC34" s="504"/>
      <c r="GD34" s="500"/>
      <c r="GE34" s="545"/>
      <c r="GF34" s="546" t="s">
        <v>309</v>
      </c>
      <c r="GG34" s="547">
        <v>10664.779999999999</v>
      </c>
      <c r="GH34" s="504"/>
      <c r="GI34" s="500"/>
      <c r="GJ34" s="545"/>
      <c r="GK34" s="546" t="s">
        <v>309</v>
      </c>
      <c r="GL34" s="547">
        <v>63048.2</v>
      </c>
      <c r="GM34" s="504"/>
      <c r="GN34" s="500"/>
      <c r="GO34" s="545"/>
      <c r="GP34" s="546" t="s">
        <v>309</v>
      </c>
      <c r="GQ34" s="547">
        <v>167963.63000000003</v>
      </c>
      <c r="GR34" s="504"/>
      <c r="GS34" s="500"/>
      <c r="GT34" s="545"/>
      <c r="GU34" s="546" t="s">
        <v>309</v>
      </c>
      <c r="GV34" s="547">
        <v>288.06</v>
      </c>
      <c r="GW34" s="504"/>
      <c r="GX34" s="500"/>
      <c r="GY34" s="545"/>
      <c r="GZ34" s="546" t="s">
        <v>309</v>
      </c>
      <c r="HA34" s="547">
        <v>42965</v>
      </c>
      <c r="HB34" s="504"/>
      <c r="HC34" s="500"/>
      <c r="HD34" s="545"/>
      <c r="HE34" s="546" t="s">
        <v>309</v>
      </c>
      <c r="HF34" s="547">
        <v>23516.569999999996</v>
      </c>
      <c r="HG34" s="504"/>
      <c r="HH34" s="500"/>
      <c r="HI34" s="545"/>
      <c r="HJ34" s="546" t="s">
        <v>309</v>
      </c>
      <c r="HK34" s="547">
        <v>204334.43</v>
      </c>
      <c r="HL34" s="504"/>
      <c r="HM34" s="500"/>
      <c r="HN34" s="545"/>
      <c r="HO34" s="546" t="s">
        <v>309</v>
      </c>
      <c r="HP34" s="547">
        <v>8043.4000000000005</v>
      </c>
      <c r="HQ34" s="504"/>
      <c r="HR34" s="500"/>
      <c r="HS34" s="545"/>
      <c r="HT34" s="546" t="s">
        <v>309</v>
      </c>
      <c r="HU34" s="547">
        <v>100774</v>
      </c>
      <c r="HV34" s="504"/>
      <c r="HW34" s="500"/>
      <c r="HX34" s="545"/>
      <c r="HY34" s="546" t="s">
        <v>309</v>
      </c>
      <c r="HZ34" s="547">
        <v>47062.1</v>
      </c>
      <c r="IA34" s="504"/>
      <c r="IB34" s="500"/>
      <c r="IC34" s="545"/>
      <c r="ID34" s="546" t="s">
        <v>309</v>
      </c>
      <c r="IE34" s="547">
        <v>33098</v>
      </c>
      <c r="IF34" s="504"/>
      <c r="IG34" s="500"/>
      <c r="IH34" s="545"/>
      <c r="II34" s="546" t="s">
        <v>309</v>
      </c>
      <c r="IJ34" s="547">
        <v>31488</v>
      </c>
      <c r="IK34" s="504"/>
      <c r="IL34" s="500"/>
      <c r="IM34" s="545"/>
      <c r="IN34" s="546" t="s">
        <v>309</v>
      </c>
      <c r="IO34" s="547">
        <v>7283.5</v>
      </c>
      <c r="IP34" s="504"/>
      <c r="IQ34" s="500"/>
      <c r="IR34" s="545"/>
      <c r="IS34" s="546" t="s">
        <v>309</v>
      </c>
      <c r="IT34" s="547">
        <v>29019.329999999998</v>
      </c>
      <c r="IU34" s="504"/>
      <c r="IV34" s="500"/>
      <c r="IW34" s="545"/>
      <c r="IX34" s="546" t="s">
        <v>309</v>
      </c>
      <c r="IY34" s="547">
        <v>78652</v>
      </c>
      <c r="IZ34" s="504"/>
      <c r="JA34" s="500"/>
      <c r="JB34" s="545"/>
      <c r="JC34" s="546" t="s">
        <v>309</v>
      </c>
      <c r="JD34" s="547">
        <v>18739.048000000003</v>
      </c>
      <c r="JE34" s="504"/>
      <c r="JF34" s="500"/>
      <c r="JG34" s="545"/>
      <c r="JH34" s="546" t="s">
        <v>309</v>
      </c>
      <c r="JI34" s="547">
        <v>54999.75</v>
      </c>
      <c r="JJ34" s="504"/>
      <c r="JK34" s="500"/>
      <c r="JL34" s="545"/>
      <c r="JM34" s="546" t="s">
        <v>309</v>
      </c>
      <c r="JN34" s="547">
        <v>513897.78333330003</v>
      </c>
      <c r="JO34" s="504"/>
      <c r="JP34" s="500"/>
      <c r="JQ34" s="545"/>
      <c r="JR34" s="546" t="s">
        <v>309</v>
      </c>
      <c r="JS34" s="547">
        <v>39660.109999999993</v>
      </c>
      <c r="JT34" s="504"/>
      <c r="JU34" s="500"/>
      <c r="JV34" s="545"/>
      <c r="JW34" s="546" t="s">
        <v>309</v>
      </c>
      <c r="JX34" s="547">
        <v>11400.05</v>
      </c>
      <c r="JY34" s="504"/>
      <c r="JZ34" s="500"/>
      <c r="KA34" s="545"/>
      <c r="KB34" s="546" t="s">
        <v>309</v>
      </c>
      <c r="KC34" s="547">
        <v>4865</v>
      </c>
      <c r="KD34" s="504"/>
      <c r="KE34" s="500"/>
      <c r="KF34" s="545"/>
      <c r="KG34" s="546" t="s">
        <v>309</v>
      </c>
      <c r="KH34" s="547">
        <v>17170.019999999997</v>
      </c>
      <c r="KI34" s="504"/>
      <c r="KJ34" s="500"/>
      <c r="KK34" s="545"/>
      <c r="KL34" s="546" t="s">
        <v>309</v>
      </c>
      <c r="KM34" s="547">
        <v>22719.171999999999</v>
      </c>
      <c r="KN34" s="504"/>
      <c r="KO34" s="500"/>
      <c r="KP34" s="545"/>
      <c r="KQ34" s="546" t="s">
        <v>309</v>
      </c>
      <c r="KR34" s="547">
        <v>108388.90000000001</v>
      </c>
      <c r="KS34" s="504"/>
      <c r="KT34" s="500"/>
      <c r="KU34" s="545"/>
      <c r="KV34" s="546" t="s">
        <v>309</v>
      </c>
      <c r="KW34" s="547">
        <v>5580.16</v>
      </c>
      <c r="KX34" s="504"/>
      <c r="KY34" s="500"/>
      <c r="KZ34" s="545"/>
      <c r="LA34" s="546" t="s">
        <v>309</v>
      </c>
      <c r="LB34" s="547">
        <v>1053539.1499999999</v>
      </c>
      <c r="LC34" s="504"/>
      <c r="LD34" s="500"/>
      <c r="LE34" s="545"/>
      <c r="LF34" s="546" t="s">
        <v>309</v>
      </c>
      <c r="LG34" s="547">
        <v>297607.05999999994</v>
      </c>
      <c r="LH34" s="504"/>
      <c r="LI34" s="500"/>
      <c r="LJ34" s="545"/>
      <c r="LK34" s="546" t="s">
        <v>309</v>
      </c>
      <c r="LL34" s="547">
        <v>21638.882999999998</v>
      </c>
      <c r="LM34" s="504"/>
      <c r="LN34" s="500"/>
      <c r="LO34" s="545"/>
      <c r="LP34" s="546" t="s">
        <v>309</v>
      </c>
      <c r="LQ34" s="547">
        <v>52494.169999999991</v>
      </c>
      <c r="LR34" s="504"/>
      <c r="LS34" s="500"/>
      <c r="LT34" s="545"/>
      <c r="LU34" s="546" t="s">
        <v>309</v>
      </c>
      <c r="LV34" s="547">
        <v>34222.76</v>
      </c>
      <c r="LW34" s="504"/>
      <c r="LX34" s="500"/>
      <c r="LY34" s="545"/>
      <c r="LZ34" s="546" t="s">
        <v>309</v>
      </c>
      <c r="MA34" s="547">
        <v>8777.4299999999985</v>
      </c>
      <c r="MB34" s="504"/>
      <c r="MC34" s="500"/>
      <c r="MD34" s="545"/>
      <c r="ME34" s="546" t="s">
        <v>309</v>
      </c>
      <c r="MF34" s="547">
        <v>6981.12</v>
      </c>
      <c r="MG34" s="504"/>
      <c r="MH34" s="500"/>
      <c r="MI34" s="545"/>
      <c r="MJ34" s="546" t="s">
        <v>309</v>
      </c>
      <c r="MK34" s="547">
        <v>171400.81</v>
      </c>
      <c r="ML34" s="504"/>
      <c r="MM34" s="500"/>
      <c r="MN34" s="545"/>
      <c r="MO34" s="546" t="s">
        <v>309</v>
      </c>
      <c r="MP34" s="547">
        <v>82623</v>
      </c>
      <c r="MQ34" s="504"/>
      <c r="MR34" s="500"/>
      <c r="MS34" s="545"/>
      <c r="MT34" s="546" t="s">
        <v>309</v>
      </c>
      <c r="MU34" s="547">
        <v>12504.500000000002</v>
      </c>
      <c r="MV34" s="504"/>
    </row>
    <row r="35" spans="1:360" x14ac:dyDescent="0.25">
      <c r="A35" s="500"/>
      <c r="B35" s="502"/>
      <c r="C35" s="502"/>
      <c r="D35" s="502"/>
      <c r="E35" s="504"/>
      <c r="F35" s="500"/>
      <c r="G35" s="502"/>
      <c r="H35" s="502"/>
      <c r="I35" s="502"/>
      <c r="J35" s="504"/>
      <c r="K35" s="500"/>
      <c r="L35" s="502"/>
      <c r="M35" s="502"/>
      <c r="N35" s="502"/>
      <c r="O35" s="504"/>
      <c r="P35" s="500"/>
      <c r="Q35" s="502"/>
      <c r="R35" s="502"/>
      <c r="S35" s="502"/>
      <c r="T35" s="504"/>
      <c r="U35" s="500"/>
      <c r="V35" s="502"/>
      <c r="W35" s="502"/>
      <c r="X35" s="502"/>
      <c r="Y35" s="504"/>
      <c r="Z35" s="500"/>
      <c r="AA35" s="502"/>
      <c r="AB35" s="502"/>
      <c r="AC35" s="502"/>
      <c r="AD35" s="504"/>
      <c r="AE35" s="500"/>
      <c r="AF35" s="502"/>
      <c r="AG35" s="502"/>
      <c r="AH35" s="502"/>
      <c r="AI35" s="504"/>
      <c r="AJ35" s="500"/>
      <c r="AK35" s="502"/>
      <c r="AL35" s="502"/>
      <c r="AM35" s="502"/>
      <c r="AN35" s="504"/>
      <c r="AO35" s="500"/>
      <c r="AP35" s="502"/>
      <c r="AQ35" s="502"/>
      <c r="AR35" s="502"/>
      <c r="AS35" s="504"/>
      <c r="AT35" s="500"/>
      <c r="AU35" s="502"/>
      <c r="AV35" s="502"/>
      <c r="AW35" s="502"/>
      <c r="AX35" s="504"/>
      <c r="AY35" s="500"/>
      <c r="AZ35" s="502"/>
      <c r="BA35" s="502"/>
      <c r="BB35" s="502"/>
      <c r="BC35" s="504"/>
      <c r="BD35" s="500"/>
      <c r="BE35" s="502"/>
      <c r="BF35" s="502"/>
      <c r="BG35" s="502"/>
      <c r="BH35" s="504"/>
      <c r="BI35" s="500"/>
      <c r="BJ35" s="502"/>
      <c r="BK35" s="502"/>
      <c r="BL35" s="502"/>
      <c r="BM35" s="504"/>
      <c r="BN35" s="500"/>
      <c r="BO35" s="502"/>
      <c r="BP35" s="502"/>
      <c r="BQ35" s="502"/>
      <c r="BR35" s="504"/>
      <c r="BS35" s="500"/>
      <c r="BT35" s="502"/>
      <c r="BU35" s="502"/>
      <c r="BV35" s="502"/>
      <c r="BW35" s="504"/>
      <c r="BX35" s="500"/>
      <c r="BY35" s="502"/>
      <c r="BZ35" s="502"/>
      <c r="CA35" s="502"/>
      <c r="CB35" s="504"/>
      <c r="CC35" s="500"/>
      <c r="CD35" s="502"/>
      <c r="CE35" s="502"/>
      <c r="CF35" s="502"/>
      <c r="CG35" s="504"/>
      <c r="CH35" s="500"/>
      <c r="CI35" s="502"/>
      <c r="CJ35" s="502"/>
      <c r="CK35" s="502"/>
      <c r="CL35" s="504"/>
      <c r="CM35" s="500"/>
      <c r="CN35" s="502"/>
      <c r="CO35" s="502"/>
      <c r="CP35" s="502"/>
      <c r="CQ35" s="504"/>
      <c r="CR35" s="500"/>
      <c r="CS35" s="502"/>
      <c r="CT35" s="502"/>
      <c r="CU35" s="502"/>
      <c r="CV35" s="504"/>
      <c r="CW35" s="500"/>
      <c r="CX35" s="502"/>
      <c r="CY35" s="502"/>
      <c r="CZ35" s="502"/>
      <c r="DA35" s="504"/>
      <c r="DB35" s="500"/>
      <c r="DC35" s="502"/>
      <c r="DD35" s="502"/>
      <c r="DE35" s="502"/>
      <c r="DF35" s="504"/>
      <c r="DG35" s="500"/>
      <c r="DH35" s="502"/>
      <c r="DI35" s="502"/>
      <c r="DJ35" s="502"/>
      <c r="DK35" s="504"/>
      <c r="DL35" s="500"/>
      <c r="DM35" s="502"/>
      <c r="DN35" s="502"/>
      <c r="DO35" s="502"/>
      <c r="DP35" s="504"/>
      <c r="DQ35" s="500"/>
      <c r="DR35" s="502"/>
      <c r="DS35" s="502"/>
      <c r="DT35" s="502"/>
      <c r="DU35" s="504"/>
      <c r="DV35" s="500"/>
      <c r="DW35" s="502"/>
      <c r="DX35" s="502"/>
      <c r="DY35" s="502"/>
      <c r="DZ35" s="504"/>
      <c r="EA35" s="500"/>
      <c r="EB35" s="502"/>
      <c r="EC35" s="502"/>
      <c r="ED35" s="502"/>
      <c r="EE35" s="504"/>
      <c r="EF35" s="500"/>
      <c r="EG35" s="502"/>
      <c r="EH35" s="502"/>
      <c r="EI35" s="502"/>
      <c r="EJ35" s="504"/>
      <c r="EK35" s="500"/>
      <c r="EL35" s="502"/>
      <c r="EM35" s="502"/>
      <c r="EN35" s="502"/>
      <c r="EO35" s="504"/>
      <c r="EP35" s="500"/>
      <c r="EQ35" s="502"/>
      <c r="ER35" s="502"/>
      <c r="ES35" s="502"/>
      <c r="ET35" s="504"/>
      <c r="EU35" s="500"/>
      <c r="EV35" s="502"/>
      <c r="EW35" s="502"/>
      <c r="EX35" s="502"/>
      <c r="EY35" s="504"/>
      <c r="EZ35" s="500"/>
      <c r="FA35" s="502"/>
      <c r="FB35" s="502"/>
      <c r="FC35" s="502"/>
      <c r="FD35" s="504"/>
      <c r="FE35" s="500"/>
      <c r="FF35" s="502"/>
      <c r="FG35" s="502"/>
      <c r="FH35" s="502"/>
      <c r="FI35" s="504"/>
      <c r="FJ35" s="500"/>
      <c r="FK35" s="502"/>
      <c r="FL35" s="502"/>
      <c r="FM35" s="502"/>
      <c r="FN35" s="504"/>
      <c r="FO35" s="500"/>
      <c r="FP35" s="502"/>
      <c r="FQ35" s="502"/>
      <c r="FR35" s="502"/>
      <c r="FS35" s="504"/>
      <c r="FT35" s="500"/>
      <c r="FU35" s="502"/>
      <c r="FV35" s="502"/>
      <c r="FW35" s="502"/>
      <c r="FX35" s="504"/>
      <c r="FY35" s="500"/>
      <c r="FZ35" s="502"/>
      <c r="GA35" s="502"/>
      <c r="GB35" s="502"/>
      <c r="GC35" s="504"/>
      <c r="GD35" s="500"/>
      <c r="GE35" s="502"/>
      <c r="GF35" s="502"/>
      <c r="GG35" s="502"/>
      <c r="GH35" s="504"/>
      <c r="GI35" s="500"/>
      <c r="GJ35" s="502"/>
      <c r="GK35" s="502"/>
      <c r="GL35" s="502"/>
      <c r="GM35" s="504"/>
      <c r="GN35" s="500"/>
      <c r="GO35" s="502"/>
      <c r="GP35" s="502"/>
      <c r="GQ35" s="502"/>
      <c r="GR35" s="504"/>
      <c r="GS35" s="500"/>
      <c r="GT35" s="502"/>
      <c r="GU35" s="502"/>
      <c r="GV35" s="502"/>
      <c r="GW35" s="504"/>
      <c r="GX35" s="500"/>
      <c r="GY35" s="502"/>
      <c r="GZ35" s="502"/>
      <c r="HA35" s="502"/>
      <c r="HB35" s="504"/>
      <c r="HC35" s="500"/>
      <c r="HD35" s="502"/>
      <c r="HE35" s="502"/>
      <c r="HF35" s="502"/>
      <c r="HG35" s="504"/>
      <c r="HH35" s="500"/>
      <c r="HI35" s="502"/>
      <c r="HJ35" s="502"/>
      <c r="HK35" s="502"/>
      <c r="HL35" s="504"/>
      <c r="HM35" s="500"/>
      <c r="HN35" s="502"/>
      <c r="HO35" s="502"/>
      <c r="HP35" s="502"/>
      <c r="HQ35" s="504"/>
      <c r="HR35" s="500"/>
      <c r="HS35" s="502"/>
      <c r="HT35" s="502"/>
      <c r="HU35" s="502"/>
      <c r="HV35" s="504"/>
      <c r="HW35" s="500"/>
      <c r="HX35" s="502"/>
      <c r="HY35" s="502"/>
      <c r="HZ35" s="502"/>
      <c r="IA35" s="504"/>
      <c r="IB35" s="500"/>
      <c r="IC35" s="502"/>
      <c r="ID35" s="502"/>
      <c r="IE35" s="502"/>
      <c r="IF35" s="504"/>
      <c r="IG35" s="500"/>
      <c r="IH35" s="502"/>
      <c r="II35" s="502"/>
      <c r="IJ35" s="502"/>
      <c r="IK35" s="504"/>
      <c r="IL35" s="500"/>
      <c r="IM35" s="502"/>
      <c r="IN35" s="502"/>
      <c r="IO35" s="502"/>
      <c r="IP35" s="504"/>
      <c r="IQ35" s="500"/>
      <c r="IR35" s="502"/>
      <c r="IS35" s="502"/>
      <c r="IT35" s="502"/>
      <c r="IU35" s="504"/>
      <c r="IV35" s="500"/>
      <c r="IW35" s="502"/>
      <c r="IX35" s="502"/>
      <c r="IY35" s="502"/>
      <c r="IZ35" s="504"/>
      <c r="JA35" s="500"/>
      <c r="JB35" s="502"/>
      <c r="JC35" s="502"/>
      <c r="JD35" s="502"/>
      <c r="JE35" s="504"/>
      <c r="JF35" s="500"/>
      <c r="JG35" s="502"/>
      <c r="JH35" s="502"/>
      <c r="JI35" s="502"/>
      <c r="JJ35" s="504"/>
      <c r="JK35" s="500"/>
      <c r="JL35" s="502"/>
      <c r="JM35" s="502"/>
      <c r="JN35" s="502"/>
      <c r="JO35" s="504"/>
      <c r="JP35" s="500"/>
      <c r="JQ35" s="502"/>
      <c r="JR35" s="502"/>
      <c r="JS35" s="502"/>
      <c r="JT35" s="504"/>
      <c r="JU35" s="500"/>
      <c r="JV35" s="502"/>
      <c r="JW35" s="502"/>
      <c r="JX35" s="502"/>
      <c r="JY35" s="504"/>
      <c r="JZ35" s="500"/>
      <c r="KA35" s="502"/>
      <c r="KB35" s="502"/>
      <c r="KC35" s="502"/>
      <c r="KD35" s="504"/>
      <c r="KE35" s="500"/>
      <c r="KF35" s="502"/>
      <c r="KG35" s="502"/>
      <c r="KH35" s="502"/>
      <c r="KI35" s="504"/>
      <c r="KJ35" s="500"/>
      <c r="KK35" s="502"/>
      <c r="KL35" s="502"/>
      <c r="KM35" s="502"/>
      <c r="KN35" s="504"/>
      <c r="KO35" s="500"/>
      <c r="KP35" s="502"/>
      <c r="KQ35" s="502"/>
      <c r="KR35" s="502"/>
      <c r="KS35" s="504"/>
      <c r="KT35" s="500"/>
      <c r="KU35" s="502"/>
      <c r="KV35" s="502"/>
      <c r="KW35" s="502"/>
      <c r="KX35" s="504"/>
      <c r="KY35" s="500"/>
      <c r="KZ35" s="502"/>
      <c r="LA35" s="502"/>
      <c r="LB35" s="502"/>
      <c r="LC35" s="504"/>
      <c r="LD35" s="500"/>
      <c r="LE35" s="502"/>
      <c r="LF35" s="502"/>
      <c r="LG35" s="502"/>
      <c r="LH35" s="504"/>
      <c r="LI35" s="500"/>
      <c r="LJ35" s="502"/>
      <c r="LK35" s="502"/>
      <c r="LL35" s="502"/>
      <c r="LM35" s="504"/>
      <c r="LN35" s="500"/>
      <c r="LO35" s="502"/>
      <c r="LP35" s="502"/>
      <c r="LQ35" s="502"/>
      <c r="LR35" s="504"/>
      <c r="LS35" s="500"/>
      <c r="LT35" s="502"/>
      <c r="LU35" s="502"/>
      <c r="LV35" s="502"/>
      <c r="LW35" s="504"/>
      <c r="LX35" s="500"/>
      <c r="LY35" s="502"/>
      <c r="LZ35" s="502"/>
      <c r="MA35" s="502"/>
      <c r="MB35" s="504"/>
      <c r="MC35" s="500"/>
      <c r="MD35" s="502"/>
      <c r="ME35" s="502"/>
      <c r="MF35" s="502"/>
      <c r="MG35" s="504"/>
      <c r="MH35" s="500"/>
      <c r="MI35" s="502"/>
      <c r="MJ35" s="502"/>
      <c r="MK35" s="502"/>
      <c r="ML35" s="504"/>
      <c r="MM35" s="500"/>
      <c r="MN35" s="502"/>
      <c r="MO35" s="502"/>
      <c r="MP35" s="502"/>
      <c r="MQ35" s="504"/>
      <c r="MR35" s="500"/>
      <c r="MS35" s="502"/>
      <c r="MT35" s="502"/>
      <c r="MU35" s="502"/>
      <c r="MV35" s="504"/>
    </row>
    <row r="36" spans="1:360" x14ac:dyDescent="0.25">
      <c r="A36" s="500"/>
      <c r="B36" s="502"/>
      <c r="C36" s="502"/>
      <c r="D36" s="502"/>
      <c r="E36" s="504"/>
      <c r="F36" s="500"/>
      <c r="G36" s="502"/>
      <c r="H36" s="502"/>
      <c r="I36" s="502"/>
      <c r="J36" s="504"/>
      <c r="K36" s="500"/>
      <c r="L36" s="502"/>
      <c r="M36" s="502"/>
      <c r="N36" s="502"/>
      <c r="O36" s="504"/>
      <c r="P36" s="500"/>
      <c r="Q36" s="502"/>
      <c r="R36" s="502"/>
      <c r="S36" s="502"/>
      <c r="T36" s="504"/>
      <c r="U36" s="500"/>
      <c r="V36" s="502"/>
      <c r="W36" s="502"/>
      <c r="X36" s="502"/>
      <c r="Y36" s="504"/>
      <c r="Z36" s="500"/>
      <c r="AA36" s="502"/>
      <c r="AB36" s="502"/>
      <c r="AC36" s="502"/>
      <c r="AD36" s="504"/>
      <c r="AE36" s="500"/>
      <c r="AF36" s="502"/>
      <c r="AG36" s="502"/>
      <c r="AH36" s="502"/>
      <c r="AI36" s="504"/>
      <c r="AJ36" s="500"/>
      <c r="AK36" s="502"/>
      <c r="AL36" s="502"/>
      <c r="AM36" s="502"/>
      <c r="AN36" s="504"/>
      <c r="AO36" s="500"/>
      <c r="AP36" s="502"/>
      <c r="AQ36" s="502"/>
      <c r="AR36" s="502"/>
      <c r="AS36" s="504"/>
      <c r="AT36" s="500"/>
      <c r="AU36" s="502"/>
      <c r="AV36" s="502"/>
      <c r="AW36" s="502"/>
      <c r="AX36" s="504"/>
      <c r="AY36" s="500"/>
      <c r="AZ36" s="502"/>
      <c r="BA36" s="502"/>
      <c r="BB36" s="502"/>
      <c r="BC36" s="504"/>
      <c r="BD36" s="500"/>
      <c r="BE36" s="502"/>
      <c r="BF36" s="502"/>
      <c r="BG36" s="502"/>
      <c r="BH36" s="504"/>
      <c r="BI36" s="500"/>
      <c r="BJ36" s="502"/>
      <c r="BK36" s="502"/>
      <c r="BL36" s="502"/>
      <c r="BM36" s="504"/>
      <c r="BN36" s="500"/>
      <c r="BO36" s="502"/>
      <c r="BP36" s="502"/>
      <c r="BQ36" s="502"/>
      <c r="BR36" s="504"/>
      <c r="BS36" s="500"/>
      <c r="BT36" s="502"/>
      <c r="BU36" s="502"/>
      <c r="BV36" s="502"/>
      <c r="BW36" s="504"/>
      <c r="BX36" s="500"/>
      <c r="BY36" s="502"/>
      <c r="BZ36" s="502"/>
      <c r="CA36" s="502"/>
      <c r="CB36" s="504"/>
      <c r="CC36" s="500"/>
      <c r="CD36" s="502"/>
      <c r="CE36" s="502"/>
      <c r="CF36" s="502"/>
      <c r="CG36" s="504"/>
      <c r="CH36" s="500"/>
      <c r="CI36" s="502"/>
      <c r="CJ36" s="502"/>
      <c r="CK36" s="502"/>
      <c r="CL36" s="504"/>
      <c r="CM36" s="500"/>
      <c r="CN36" s="502"/>
      <c r="CO36" s="502"/>
      <c r="CP36" s="502"/>
      <c r="CQ36" s="504"/>
      <c r="CR36" s="500"/>
      <c r="CS36" s="502"/>
      <c r="CT36" s="502"/>
      <c r="CU36" s="502"/>
      <c r="CV36" s="504"/>
      <c r="CW36" s="500"/>
      <c r="CX36" s="502"/>
      <c r="CY36" s="502"/>
      <c r="CZ36" s="502"/>
      <c r="DA36" s="504"/>
      <c r="DB36" s="500"/>
      <c r="DC36" s="502"/>
      <c r="DD36" s="502"/>
      <c r="DE36" s="502"/>
      <c r="DF36" s="504"/>
      <c r="DG36" s="500"/>
      <c r="DH36" s="502"/>
      <c r="DI36" s="502"/>
      <c r="DJ36" s="502"/>
      <c r="DK36" s="504"/>
      <c r="DL36" s="500"/>
      <c r="DM36" s="502"/>
      <c r="DN36" s="502"/>
      <c r="DO36" s="502"/>
      <c r="DP36" s="504"/>
      <c r="DQ36" s="500"/>
      <c r="DR36" s="502"/>
      <c r="DS36" s="502"/>
      <c r="DT36" s="502"/>
      <c r="DU36" s="504"/>
      <c r="DV36" s="500"/>
      <c r="DW36" s="502"/>
      <c r="DX36" s="502"/>
      <c r="DY36" s="502"/>
      <c r="DZ36" s="504"/>
      <c r="EA36" s="500"/>
      <c r="EB36" s="502"/>
      <c r="EC36" s="502"/>
      <c r="ED36" s="502"/>
      <c r="EE36" s="504"/>
      <c r="EF36" s="500"/>
      <c r="EG36" s="502"/>
      <c r="EH36" s="502"/>
      <c r="EI36" s="502"/>
      <c r="EJ36" s="504"/>
      <c r="EK36" s="500"/>
      <c r="EL36" s="502"/>
      <c r="EM36" s="502"/>
      <c r="EN36" s="502"/>
      <c r="EO36" s="504"/>
      <c r="EP36" s="500"/>
      <c r="EQ36" s="502"/>
      <c r="ER36" s="502"/>
      <c r="ES36" s="502"/>
      <c r="ET36" s="504"/>
      <c r="EU36" s="500"/>
      <c r="EV36" s="502"/>
      <c r="EW36" s="502"/>
      <c r="EX36" s="502"/>
      <c r="EY36" s="504"/>
      <c r="EZ36" s="500"/>
      <c r="FA36" s="502"/>
      <c r="FB36" s="502"/>
      <c r="FC36" s="502"/>
      <c r="FD36" s="504"/>
      <c r="FE36" s="500"/>
      <c r="FF36" s="502"/>
      <c r="FG36" s="502"/>
      <c r="FH36" s="502"/>
      <c r="FI36" s="504"/>
      <c r="FJ36" s="500"/>
      <c r="FK36" s="502"/>
      <c r="FL36" s="502"/>
      <c r="FM36" s="502"/>
      <c r="FN36" s="504"/>
      <c r="FO36" s="500"/>
      <c r="FP36" s="502"/>
      <c r="FQ36" s="502"/>
      <c r="FR36" s="502"/>
      <c r="FS36" s="504"/>
      <c r="FT36" s="500"/>
      <c r="FU36" s="502"/>
      <c r="FV36" s="502"/>
      <c r="FW36" s="502"/>
      <c r="FX36" s="504"/>
      <c r="FY36" s="500"/>
      <c r="FZ36" s="502"/>
      <c r="GA36" s="502"/>
      <c r="GB36" s="502"/>
      <c r="GC36" s="504"/>
      <c r="GD36" s="500"/>
      <c r="GE36" s="502"/>
      <c r="GF36" s="502"/>
      <c r="GG36" s="502"/>
      <c r="GH36" s="504"/>
      <c r="GI36" s="500"/>
      <c r="GJ36" s="502"/>
      <c r="GK36" s="502"/>
      <c r="GL36" s="502"/>
      <c r="GM36" s="504"/>
      <c r="GN36" s="500"/>
      <c r="GO36" s="502"/>
      <c r="GP36" s="502"/>
      <c r="GQ36" s="502"/>
      <c r="GR36" s="504"/>
      <c r="GS36" s="500"/>
      <c r="GT36" s="502"/>
      <c r="GU36" s="502"/>
      <c r="GV36" s="502"/>
      <c r="GW36" s="504"/>
      <c r="GX36" s="500"/>
      <c r="GY36" s="502"/>
      <c r="GZ36" s="502"/>
      <c r="HA36" s="502"/>
      <c r="HB36" s="504"/>
      <c r="HC36" s="500"/>
      <c r="HD36" s="502"/>
      <c r="HE36" s="502"/>
      <c r="HF36" s="502"/>
      <c r="HG36" s="504"/>
      <c r="HH36" s="500"/>
      <c r="HI36" s="502"/>
      <c r="HJ36" s="502"/>
      <c r="HK36" s="502"/>
      <c r="HL36" s="504"/>
      <c r="HM36" s="500"/>
      <c r="HN36" s="502"/>
      <c r="HO36" s="502"/>
      <c r="HP36" s="502"/>
      <c r="HQ36" s="504"/>
      <c r="HR36" s="500"/>
      <c r="HS36" s="502"/>
      <c r="HT36" s="502"/>
      <c r="HU36" s="502"/>
      <c r="HV36" s="504"/>
      <c r="HW36" s="500"/>
      <c r="HX36" s="502"/>
      <c r="HY36" s="502"/>
      <c r="HZ36" s="502"/>
      <c r="IA36" s="504"/>
      <c r="IB36" s="500"/>
      <c r="IC36" s="502"/>
      <c r="ID36" s="502"/>
      <c r="IE36" s="502"/>
      <c r="IF36" s="504"/>
      <c r="IG36" s="500"/>
      <c r="IH36" s="502"/>
      <c r="II36" s="502"/>
      <c r="IJ36" s="502"/>
      <c r="IK36" s="504"/>
      <c r="IL36" s="500"/>
      <c r="IM36" s="502"/>
      <c r="IN36" s="502"/>
      <c r="IO36" s="502"/>
      <c r="IP36" s="504"/>
      <c r="IQ36" s="500"/>
      <c r="IR36" s="502"/>
      <c r="IS36" s="502"/>
      <c r="IT36" s="502"/>
      <c r="IU36" s="504"/>
      <c r="IV36" s="500"/>
      <c r="IW36" s="502"/>
      <c r="IX36" s="502"/>
      <c r="IY36" s="502"/>
      <c r="IZ36" s="504"/>
      <c r="JA36" s="500"/>
      <c r="JB36" s="502"/>
      <c r="JC36" s="502"/>
      <c r="JD36" s="502"/>
      <c r="JE36" s="504"/>
      <c r="JF36" s="500"/>
      <c r="JG36" s="502"/>
      <c r="JH36" s="502"/>
      <c r="JI36" s="502"/>
      <c r="JJ36" s="504"/>
      <c r="JK36" s="500"/>
      <c r="JL36" s="502"/>
      <c r="JM36" s="502"/>
      <c r="JN36" s="502"/>
      <c r="JO36" s="504"/>
      <c r="JP36" s="500"/>
      <c r="JQ36" s="502"/>
      <c r="JR36" s="502"/>
      <c r="JS36" s="502"/>
      <c r="JT36" s="504"/>
      <c r="JU36" s="500"/>
      <c r="JV36" s="502"/>
      <c r="JW36" s="502"/>
      <c r="JX36" s="502"/>
      <c r="JY36" s="504"/>
      <c r="JZ36" s="500"/>
      <c r="KA36" s="502"/>
      <c r="KB36" s="502"/>
      <c r="KC36" s="502"/>
      <c r="KD36" s="504"/>
      <c r="KE36" s="500"/>
      <c r="KF36" s="502"/>
      <c r="KG36" s="502"/>
      <c r="KH36" s="502"/>
      <c r="KI36" s="504"/>
      <c r="KJ36" s="500"/>
      <c r="KK36" s="502"/>
      <c r="KL36" s="502"/>
      <c r="KM36" s="502"/>
      <c r="KN36" s="504"/>
      <c r="KO36" s="500"/>
      <c r="KP36" s="502"/>
      <c r="KQ36" s="502"/>
      <c r="KR36" s="502"/>
      <c r="KS36" s="504"/>
      <c r="KT36" s="500"/>
      <c r="KU36" s="502"/>
      <c r="KV36" s="502"/>
      <c r="KW36" s="502"/>
      <c r="KX36" s="504"/>
      <c r="KY36" s="500"/>
      <c r="KZ36" s="502"/>
      <c r="LA36" s="502"/>
      <c r="LB36" s="502"/>
      <c r="LC36" s="504"/>
      <c r="LD36" s="500"/>
      <c r="LE36" s="502"/>
      <c r="LF36" s="502"/>
      <c r="LG36" s="502"/>
      <c r="LH36" s="504"/>
      <c r="LI36" s="500"/>
      <c r="LJ36" s="502"/>
      <c r="LK36" s="502"/>
      <c r="LL36" s="502"/>
      <c r="LM36" s="504"/>
      <c r="LN36" s="500"/>
      <c r="LO36" s="502"/>
      <c r="LP36" s="502"/>
      <c r="LQ36" s="502"/>
      <c r="LR36" s="504"/>
      <c r="LS36" s="500"/>
      <c r="LT36" s="502"/>
      <c r="LU36" s="502"/>
      <c r="LV36" s="502"/>
      <c r="LW36" s="504"/>
      <c r="LX36" s="500"/>
      <c r="LY36" s="502"/>
      <c r="LZ36" s="502"/>
      <c r="MA36" s="502"/>
      <c r="MB36" s="504"/>
      <c r="MC36" s="500"/>
      <c r="MD36" s="502"/>
      <c r="ME36" s="502"/>
      <c r="MF36" s="502"/>
      <c r="MG36" s="504"/>
      <c r="MH36" s="500"/>
      <c r="MI36" s="502"/>
      <c r="MJ36" s="502"/>
      <c r="MK36" s="502"/>
      <c r="ML36" s="504"/>
      <c r="MM36" s="500"/>
      <c r="MN36" s="502"/>
      <c r="MO36" s="502"/>
      <c r="MP36" s="502"/>
      <c r="MQ36" s="504"/>
      <c r="MR36" s="500"/>
      <c r="MS36" s="502"/>
      <c r="MT36" s="502"/>
      <c r="MU36" s="502"/>
      <c r="MV36" s="504"/>
    </row>
    <row r="37" spans="1:360" x14ac:dyDescent="0.25">
      <c r="A37" s="500"/>
      <c r="B37" s="502"/>
      <c r="C37" s="502"/>
      <c r="D37" s="502"/>
      <c r="E37" s="504"/>
      <c r="F37" s="500"/>
      <c r="G37" s="502"/>
      <c r="H37" s="502"/>
      <c r="I37" s="502"/>
      <c r="J37" s="504"/>
      <c r="K37" s="500"/>
      <c r="L37" s="502"/>
      <c r="M37" s="502"/>
      <c r="N37" s="502"/>
      <c r="O37" s="504"/>
      <c r="P37" s="500"/>
      <c r="Q37" s="502"/>
      <c r="R37" s="502"/>
      <c r="S37" s="502"/>
      <c r="T37" s="504"/>
      <c r="U37" s="500"/>
      <c r="V37" s="502"/>
      <c r="W37" s="502"/>
      <c r="X37" s="502"/>
      <c r="Y37" s="504"/>
      <c r="Z37" s="500"/>
      <c r="AA37" s="502"/>
      <c r="AB37" s="502"/>
      <c r="AC37" s="502"/>
      <c r="AD37" s="504"/>
      <c r="AE37" s="500"/>
      <c r="AF37" s="502"/>
      <c r="AG37" s="502"/>
      <c r="AH37" s="502"/>
      <c r="AI37" s="504"/>
      <c r="AJ37" s="500"/>
      <c r="AK37" s="502"/>
      <c r="AL37" s="502"/>
      <c r="AM37" s="502"/>
      <c r="AN37" s="504"/>
      <c r="AO37" s="500"/>
      <c r="AP37" s="502"/>
      <c r="AQ37" s="502"/>
      <c r="AR37" s="502"/>
      <c r="AS37" s="504"/>
      <c r="AT37" s="500"/>
      <c r="AU37" s="502"/>
      <c r="AV37" s="502"/>
      <c r="AW37" s="502"/>
      <c r="AX37" s="504"/>
      <c r="AY37" s="500"/>
      <c r="AZ37" s="502"/>
      <c r="BA37" s="502"/>
      <c r="BB37" s="502"/>
      <c r="BC37" s="504"/>
      <c r="BD37" s="500"/>
      <c r="BE37" s="502"/>
      <c r="BF37" s="502"/>
      <c r="BG37" s="502"/>
      <c r="BH37" s="504"/>
      <c r="BI37" s="500"/>
      <c r="BJ37" s="502"/>
      <c r="BK37" s="502"/>
      <c r="BL37" s="502"/>
      <c r="BM37" s="504"/>
      <c r="BN37" s="500"/>
      <c r="BO37" s="502"/>
      <c r="BP37" s="502"/>
      <c r="BQ37" s="502"/>
      <c r="BR37" s="504"/>
      <c r="BS37" s="500"/>
      <c r="BT37" s="502"/>
      <c r="BU37" s="502"/>
      <c r="BV37" s="502"/>
      <c r="BW37" s="504"/>
      <c r="BX37" s="500"/>
      <c r="BY37" s="502"/>
      <c r="BZ37" s="502"/>
      <c r="CA37" s="502"/>
      <c r="CB37" s="504"/>
      <c r="CC37" s="500"/>
      <c r="CD37" s="502"/>
      <c r="CE37" s="502"/>
      <c r="CF37" s="502"/>
      <c r="CG37" s="504"/>
      <c r="CH37" s="500"/>
      <c r="CI37" s="502"/>
      <c r="CJ37" s="502"/>
      <c r="CK37" s="502"/>
      <c r="CL37" s="504"/>
      <c r="CM37" s="500"/>
      <c r="CN37" s="502"/>
      <c r="CO37" s="502"/>
      <c r="CP37" s="502"/>
      <c r="CQ37" s="504"/>
      <c r="CR37" s="500"/>
      <c r="CS37" s="502"/>
      <c r="CT37" s="502"/>
      <c r="CU37" s="502"/>
      <c r="CV37" s="504"/>
      <c r="CW37" s="500"/>
      <c r="CX37" s="502"/>
      <c r="CY37" s="502"/>
      <c r="CZ37" s="502"/>
      <c r="DA37" s="504"/>
      <c r="DB37" s="500"/>
      <c r="DC37" s="502"/>
      <c r="DD37" s="502"/>
      <c r="DE37" s="502"/>
      <c r="DF37" s="504"/>
      <c r="DG37" s="500"/>
      <c r="DH37" s="502"/>
      <c r="DI37" s="502"/>
      <c r="DJ37" s="502"/>
      <c r="DK37" s="504"/>
      <c r="DL37" s="500"/>
      <c r="DM37" s="502"/>
      <c r="DN37" s="502"/>
      <c r="DO37" s="502"/>
      <c r="DP37" s="504"/>
      <c r="DQ37" s="500"/>
      <c r="DR37" s="502"/>
      <c r="DS37" s="502"/>
      <c r="DT37" s="502"/>
      <c r="DU37" s="504"/>
      <c r="DV37" s="500"/>
      <c r="DW37" s="502"/>
      <c r="DX37" s="502"/>
      <c r="DY37" s="502"/>
      <c r="DZ37" s="504"/>
      <c r="EA37" s="500"/>
      <c r="EB37" s="502"/>
      <c r="EC37" s="502"/>
      <c r="ED37" s="502"/>
      <c r="EE37" s="504"/>
      <c r="EF37" s="500"/>
      <c r="EG37" s="502"/>
      <c r="EH37" s="502"/>
      <c r="EI37" s="502"/>
      <c r="EJ37" s="504"/>
      <c r="EK37" s="500"/>
      <c r="EL37" s="502"/>
      <c r="EM37" s="502"/>
      <c r="EN37" s="502"/>
      <c r="EO37" s="504"/>
      <c r="EP37" s="500"/>
      <c r="EQ37" s="502"/>
      <c r="ER37" s="502"/>
      <c r="ES37" s="502"/>
      <c r="ET37" s="504"/>
      <c r="EU37" s="500"/>
      <c r="EV37" s="502"/>
      <c r="EW37" s="502"/>
      <c r="EX37" s="502"/>
      <c r="EY37" s="504"/>
      <c r="EZ37" s="500"/>
      <c r="FA37" s="502"/>
      <c r="FB37" s="502"/>
      <c r="FC37" s="502"/>
      <c r="FD37" s="504"/>
      <c r="FE37" s="500"/>
      <c r="FF37" s="502"/>
      <c r="FG37" s="502"/>
      <c r="FH37" s="502"/>
      <c r="FI37" s="504"/>
      <c r="FJ37" s="500"/>
      <c r="FK37" s="502"/>
      <c r="FL37" s="502"/>
      <c r="FM37" s="502"/>
      <c r="FN37" s="504"/>
      <c r="FO37" s="500"/>
      <c r="FP37" s="502"/>
      <c r="FQ37" s="502"/>
      <c r="FR37" s="502"/>
      <c r="FS37" s="504"/>
      <c r="FT37" s="500"/>
      <c r="FU37" s="502"/>
      <c r="FV37" s="502"/>
      <c r="FW37" s="502"/>
      <c r="FX37" s="504"/>
      <c r="FY37" s="500"/>
      <c r="FZ37" s="502"/>
      <c r="GA37" s="502"/>
      <c r="GB37" s="502"/>
      <c r="GC37" s="504"/>
      <c r="GD37" s="500"/>
      <c r="GE37" s="502"/>
      <c r="GF37" s="502"/>
      <c r="GG37" s="502"/>
      <c r="GH37" s="504"/>
      <c r="GI37" s="500"/>
      <c r="GJ37" s="502"/>
      <c r="GK37" s="502"/>
      <c r="GL37" s="502"/>
      <c r="GM37" s="504"/>
      <c r="GN37" s="500"/>
      <c r="GO37" s="502"/>
      <c r="GP37" s="502"/>
      <c r="GQ37" s="502"/>
      <c r="GR37" s="504"/>
      <c r="GS37" s="500"/>
      <c r="GT37" s="502"/>
      <c r="GU37" s="502"/>
      <c r="GV37" s="502"/>
      <c r="GW37" s="504"/>
      <c r="GX37" s="500"/>
      <c r="GY37" s="502"/>
      <c r="GZ37" s="502"/>
      <c r="HA37" s="502"/>
      <c r="HB37" s="504"/>
      <c r="HC37" s="500"/>
      <c r="HD37" s="502"/>
      <c r="HE37" s="502"/>
      <c r="HF37" s="502"/>
      <c r="HG37" s="504"/>
      <c r="HH37" s="500"/>
      <c r="HI37" s="502"/>
      <c r="HJ37" s="502"/>
      <c r="HK37" s="502"/>
      <c r="HL37" s="504"/>
      <c r="HM37" s="500"/>
      <c r="HN37" s="502"/>
      <c r="HO37" s="502"/>
      <c r="HP37" s="502"/>
      <c r="HQ37" s="504"/>
      <c r="HR37" s="500"/>
      <c r="HS37" s="502"/>
      <c r="HT37" s="502"/>
      <c r="HU37" s="502"/>
      <c r="HV37" s="504"/>
      <c r="HW37" s="500"/>
      <c r="HX37" s="502"/>
      <c r="HY37" s="502"/>
      <c r="HZ37" s="502"/>
      <c r="IA37" s="504"/>
      <c r="IB37" s="500"/>
      <c r="IC37" s="502"/>
      <c r="ID37" s="502"/>
      <c r="IE37" s="502"/>
      <c r="IF37" s="504"/>
      <c r="IG37" s="500"/>
      <c r="IH37" s="502"/>
      <c r="II37" s="502"/>
      <c r="IJ37" s="502"/>
      <c r="IK37" s="504"/>
      <c r="IL37" s="500"/>
      <c r="IM37" s="502"/>
      <c r="IN37" s="502"/>
      <c r="IO37" s="502"/>
      <c r="IP37" s="504"/>
      <c r="IQ37" s="500"/>
      <c r="IR37" s="502"/>
      <c r="IS37" s="502"/>
      <c r="IT37" s="502"/>
      <c r="IU37" s="504"/>
      <c r="IV37" s="500"/>
      <c r="IW37" s="502"/>
      <c r="IX37" s="502"/>
      <c r="IY37" s="502"/>
      <c r="IZ37" s="504"/>
      <c r="JA37" s="500"/>
      <c r="JB37" s="502"/>
      <c r="JC37" s="502"/>
      <c r="JD37" s="502"/>
      <c r="JE37" s="504"/>
      <c r="JF37" s="500"/>
      <c r="JG37" s="502"/>
      <c r="JH37" s="502"/>
      <c r="JI37" s="502"/>
      <c r="JJ37" s="504"/>
      <c r="JK37" s="500"/>
      <c r="JL37" s="502"/>
      <c r="JM37" s="502"/>
      <c r="JN37" s="502"/>
      <c r="JO37" s="504"/>
      <c r="JP37" s="500"/>
      <c r="JQ37" s="502"/>
      <c r="JR37" s="502"/>
      <c r="JS37" s="502"/>
      <c r="JT37" s="504"/>
      <c r="JU37" s="500"/>
      <c r="JV37" s="502"/>
      <c r="JW37" s="502"/>
      <c r="JX37" s="502"/>
      <c r="JY37" s="504"/>
      <c r="JZ37" s="500"/>
      <c r="KA37" s="502"/>
      <c r="KB37" s="502"/>
      <c r="KC37" s="502"/>
      <c r="KD37" s="504"/>
      <c r="KE37" s="500"/>
      <c r="KF37" s="502"/>
      <c r="KG37" s="502"/>
      <c r="KH37" s="502"/>
      <c r="KI37" s="504"/>
      <c r="KJ37" s="500"/>
      <c r="KK37" s="502"/>
      <c r="KL37" s="502"/>
      <c r="KM37" s="502"/>
      <c r="KN37" s="504"/>
      <c r="KO37" s="500"/>
      <c r="KP37" s="502"/>
      <c r="KQ37" s="502"/>
      <c r="KR37" s="502"/>
      <c r="KS37" s="504"/>
      <c r="KT37" s="500"/>
      <c r="KU37" s="502"/>
      <c r="KV37" s="502"/>
      <c r="KW37" s="502"/>
      <c r="KX37" s="504"/>
      <c r="KY37" s="500"/>
      <c r="KZ37" s="502"/>
      <c r="LA37" s="502"/>
      <c r="LB37" s="502"/>
      <c r="LC37" s="504"/>
      <c r="LD37" s="500"/>
      <c r="LE37" s="502"/>
      <c r="LF37" s="502"/>
      <c r="LG37" s="502"/>
      <c r="LH37" s="504"/>
      <c r="LI37" s="500"/>
      <c r="LJ37" s="502"/>
      <c r="LK37" s="502"/>
      <c r="LL37" s="502"/>
      <c r="LM37" s="504"/>
      <c r="LN37" s="500"/>
      <c r="LO37" s="502"/>
      <c r="LP37" s="502"/>
      <c r="LQ37" s="502"/>
      <c r="LR37" s="504"/>
      <c r="LS37" s="500"/>
      <c r="LT37" s="502"/>
      <c r="LU37" s="502"/>
      <c r="LV37" s="502"/>
      <c r="LW37" s="504"/>
      <c r="LX37" s="500"/>
      <c r="LY37" s="502"/>
      <c r="LZ37" s="502"/>
      <c r="MA37" s="502"/>
      <c r="MB37" s="504"/>
      <c r="MC37" s="500"/>
      <c r="MD37" s="502"/>
      <c r="ME37" s="502"/>
      <c r="MF37" s="502"/>
      <c r="MG37" s="504"/>
      <c r="MH37" s="500"/>
      <c r="MI37" s="502"/>
      <c r="MJ37" s="502"/>
      <c r="MK37" s="502"/>
      <c r="ML37" s="504"/>
      <c r="MM37" s="500"/>
      <c r="MN37" s="502"/>
      <c r="MO37" s="502"/>
      <c r="MP37" s="502"/>
      <c r="MQ37" s="504"/>
      <c r="MR37" s="500"/>
      <c r="MS37" s="502"/>
      <c r="MT37" s="502"/>
      <c r="MU37" s="502"/>
      <c r="MV37" s="504"/>
    </row>
    <row r="38" spans="1:360" x14ac:dyDescent="0.25">
      <c r="A38" s="501"/>
      <c r="B38" s="505"/>
      <c r="C38" s="505"/>
      <c r="D38" s="505"/>
      <c r="E38" s="506"/>
      <c r="F38" s="501"/>
      <c r="G38" s="505"/>
      <c r="H38" s="505"/>
      <c r="I38" s="505"/>
      <c r="J38" s="506"/>
      <c r="K38" s="501"/>
      <c r="L38" s="505"/>
      <c r="M38" s="505"/>
      <c r="N38" s="505"/>
      <c r="O38" s="506"/>
      <c r="P38" s="501"/>
      <c r="Q38" s="505"/>
      <c r="R38" s="505"/>
      <c r="S38" s="505"/>
      <c r="T38" s="506"/>
      <c r="U38" s="501"/>
      <c r="V38" s="505"/>
      <c r="W38" s="505"/>
      <c r="X38" s="505"/>
      <c r="Y38" s="506"/>
      <c r="Z38" s="501"/>
      <c r="AA38" s="505"/>
      <c r="AB38" s="505"/>
      <c r="AC38" s="505"/>
      <c r="AD38" s="506"/>
      <c r="AE38" s="501"/>
      <c r="AF38" s="505"/>
      <c r="AG38" s="505"/>
      <c r="AH38" s="505"/>
      <c r="AI38" s="506"/>
      <c r="AJ38" s="501"/>
      <c r="AK38" s="505"/>
      <c r="AL38" s="505"/>
      <c r="AM38" s="505"/>
      <c r="AN38" s="506"/>
      <c r="AO38" s="501"/>
      <c r="AP38" s="505"/>
      <c r="AQ38" s="505"/>
      <c r="AR38" s="505"/>
      <c r="AS38" s="506"/>
      <c r="AT38" s="501"/>
      <c r="AU38" s="505"/>
      <c r="AV38" s="505"/>
      <c r="AW38" s="505"/>
      <c r="AX38" s="506"/>
      <c r="AY38" s="501"/>
      <c r="AZ38" s="505"/>
      <c r="BA38" s="505"/>
      <c r="BB38" s="505"/>
      <c r="BC38" s="506"/>
      <c r="BD38" s="501"/>
      <c r="BE38" s="505"/>
      <c r="BF38" s="505"/>
      <c r="BG38" s="505"/>
      <c r="BH38" s="506"/>
      <c r="BI38" s="501"/>
      <c r="BJ38" s="505"/>
      <c r="BK38" s="505"/>
      <c r="BL38" s="505"/>
      <c r="BM38" s="506"/>
      <c r="BN38" s="501"/>
      <c r="BO38" s="505"/>
      <c r="BP38" s="505"/>
      <c r="BQ38" s="505"/>
      <c r="BR38" s="506"/>
      <c r="BS38" s="501"/>
      <c r="BT38" s="505"/>
      <c r="BU38" s="505"/>
      <c r="BV38" s="505"/>
      <c r="BW38" s="506"/>
      <c r="BX38" s="501"/>
      <c r="BY38" s="505"/>
      <c r="BZ38" s="505"/>
      <c r="CA38" s="505"/>
      <c r="CB38" s="506"/>
      <c r="CC38" s="501"/>
      <c r="CD38" s="505"/>
      <c r="CE38" s="505"/>
      <c r="CF38" s="505"/>
      <c r="CG38" s="506"/>
      <c r="CH38" s="501"/>
      <c r="CI38" s="505"/>
      <c r="CJ38" s="505"/>
      <c r="CK38" s="505"/>
      <c r="CL38" s="506"/>
      <c r="CM38" s="501"/>
      <c r="CN38" s="505"/>
      <c r="CO38" s="505"/>
      <c r="CP38" s="505"/>
      <c r="CQ38" s="506"/>
      <c r="CR38" s="501"/>
      <c r="CS38" s="505"/>
      <c r="CT38" s="505"/>
      <c r="CU38" s="505"/>
      <c r="CV38" s="506"/>
      <c r="CW38" s="501"/>
      <c r="CX38" s="505"/>
      <c r="CY38" s="505"/>
      <c r="CZ38" s="505"/>
      <c r="DA38" s="506"/>
      <c r="DB38" s="501"/>
      <c r="DC38" s="505"/>
      <c r="DD38" s="505"/>
      <c r="DE38" s="505"/>
      <c r="DF38" s="506"/>
      <c r="DG38" s="501"/>
      <c r="DH38" s="505"/>
      <c r="DI38" s="505"/>
      <c r="DJ38" s="505"/>
      <c r="DK38" s="506"/>
      <c r="DL38" s="501"/>
      <c r="DM38" s="505"/>
      <c r="DN38" s="505"/>
      <c r="DO38" s="505"/>
      <c r="DP38" s="506"/>
      <c r="DQ38" s="501"/>
      <c r="DR38" s="505"/>
      <c r="DS38" s="505"/>
      <c r="DT38" s="505"/>
      <c r="DU38" s="506"/>
      <c r="DV38" s="501"/>
      <c r="DW38" s="505"/>
      <c r="DX38" s="505"/>
      <c r="DY38" s="505"/>
      <c r="DZ38" s="506"/>
      <c r="EA38" s="501"/>
      <c r="EB38" s="505"/>
      <c r="EC38" s="505"/>
      <c r="ED38" s="505"/>
      <c r="EE38" s="506"/>
      <c r="EF38" s="501"/>
      <c r="EG38" s="505"/>
      <c r="EH38" s="505"/>
      <c r="EI38" s="505"/>
      <c r="EJ38" s="506"/>
      <c r="EK38" s="501"/>
      <c r="EL38" s="505"/>
      <c r="EM38" s="505"/>
      <c r="EN38" s="505"/>
      <c r="EO38" s="506"/>
      <c r="EP38" s="501"/>
      <c r="EQ38" s="505"/>
      <c r="ER38" s="505"/>
      <c r="ES38" s="505"/>
      <c r="ET38" s="506"/>
      <c r="EU38" s="501"/>
      <c r="EV38" s="505"/>
      <c r="EW38" s="505"/>
      <c r="EX38" s="505"/>
      <c r="EY38" s="506"/>
      <c r="EZ38" s="501"/>
      <c r="FA38" s="505"/>
      <c r="FB38" s="505"/>
      <c r="FC38" s="505"/>
      <c r="FD38" s="506"/>
      <c r="FE38" s="501"/>
      <c r="FF38" s="505"/>
      <c r="FG38" s="505"/>
      <c r="FH38" s="505"/>
      <c r="FI38" s="506"/>
      <c r="FJ38" s="501"/>
      <c r="FK38" s="505"/>
      <c r="FL38" s="505"/>
      <c r="FM38" s="505"/>
      <c r="FN38" s="506"/>
      <c r="FO38" s="501"/>
      <c r="FP38" s="505"/>
      <c r="FQ38" s="505"/>
      <c r="FR38" s="505"/>
      <c r="FS38" s="506"/>
      <c r="FT38" s="501"/>
      <c r="FU38" s="505"/>
      <c r="FV38" s="505"/>
      <c r="FW38" s="505"/>
      <c r="FX38" s="506"/>
      <c r="FY38" s="501"/>
      <c r="FZ38" s="505"/>
      <c r="GA38" s="505"/>
      <c r="GB38" s="505"/>
      <c r="GC38" s="506"/>
      <c r="GD38" s="501"/>
      <c r="GE38" s="505"/>
      <c r="GF38" s="505"/>
      <c r="GG38" s="505"/>
      <c r="GH38" s="506"/>
      <c r="GI38" s="501"/>
      <c r="GJ38" s="505"/>
      <c r="GK38" s="505"/>
      <c r="GL38" s="505"/>
      <c r="GM38" s="506"/>
      <c r="GN38" s="501"/>
      <c r="GO38" s="505"/>
      <c r="GP38" s="505"/>
      <c r="GQ38" s="505"/>
      <c r="GR38" s="506"/>
      <c r="GS38" s="501"/>
      <c r="GT38" s="505"/>
      <c r="GU38" s="505"/>
      <c r="GV38" s="505"/>
      <c r="GW38" s="506"/>
      <c r="GX38" s="501"/>
      <c r="GY38" s="505"/>
      <c r="GZ38" s="505"/>
      <c r="HA38" s="505"/>
      <c r="HB38" s="506"/>
      <c r="HC38" s="501"/>
      <c r="HD38" s="505"/>
      <c r="HE38" s="505"/>
      <c r="HF38" s="505"/>
      <c r="HG38" s="506"/>
      <c r="HH38" s="501"/>
      <c r="HI38" s="505"/>
      <c r="HJ38" s="505"/>
      <c r="HK38" s="505"/>
      <c r="HL38" s="506"/>
      <c r="HM38" s="501"/>
      <c r="HN38" s="505"/>
      <c r="HO38" s="505"/>
      <c r="HP38" s="505"/>
      <c r="HQ38" s="506"/>
      <c r="HR38" s="501"/>
      <c r="HS38" s="505"/>
      <c r="HT38" s="505"/>
      <c r="HU38" s="505"/>
      <c r="HV38" s="506"/>
      <c r="HW38" s="501"/>
      <c r="HX38" s="505"/>
      <c r="HY38" s="505"/>
      <c r="HZ38" s="505"/>
      <c r="IA38" s="506"/>
      <c r="IB38" s="501"/>
      <c r="IC38" s="505"/>
      <c r="ID38" s="505"/>
      <c r="IE38" s="505"/>
      <c r="IF38" s="506"/>
      <c r="IG38" s="501"/>
      <c r="IH38" s="505"/>
      <c r="II38" s="505"/>
      <c r="IJ38" s="505"/>
      <c r="IK38" s="506"/>
      <c r="IL38" s="501"/>
      <c r="IM38" s="505"/>
      <c r="IN38" s="505"/>
      <c r="IO38" s="505"/>
      <c r="IP38" s="506"/>
      <c r="IQ38" s="501"/>
      <c r="IR38" s="505"/>
      <c r="IS38" s="505"/>
      <c r="IT38" s="505"/>
      <c r="IU38" s="506"/>
      <c r="IV38" s="501"/>
      <c r="IW38" s="505"/>
      <c r="IX38" s="505"/>
      <c r="IY38" s="505"/>
      <c r="IZ38" s="506"/>
      <c r="JA38" s="501"/>
      <c r="JB38" s="505"/>
      <c r="JC38" s="505"/>
      <c r="JD38" s="505"/>
      <c r="JE38" s="506"/>
      <c r="JF38" s="501"/>
      <c r="JG38" s="505"/>
      <c r="JH38" s="505"/>
      <c r="JI38" s="505"/>
      <c r="JJ38" s="506"/>
      <c r="JK38" s="501"/>
      <c r="JL38" s="505"/>
      <c r="JM38" s="505"/>
      <c r="JN38" s="505"/>
      <c r="JO38" s="506"/>
      <c r="JP38" s="501"/>
      <c r="JQ38" s="505"/>
      <c r="JR38" s="505"/>
      <c r="JS38" s="505"/>
      <c r="JT38" s="506"/>
      <c r="JU38" s="501"/>
      <c r="JV38" s="505"/>
      <c r="JW38" s="505"/>
      <c r="JX38" s="505"/>
      <c r="JY38" s="506"/>
      <c r="JZ38" s="501"/>
      <c r="KA38" s="505"/>
      <c r="KB38" s="505"/>
      <c r="KC38" s="505"/>
      <c r="KD38" s="506"/>
      <c r="KE38" s="501"/>
      <c r="KF38" s="505"/>
      <c r="KG38" s="505"/>
      <c r="KH38" s="505"/>
      <c r="KI38" s="506"/>
      <c r="KJ38" s="501"/>
      <c r="KK38" s="505"/>
      <c r="KL38" s="505"/>
      <c r="KM38" s="505"/>
      <c r="KN38" s="506"/>
      <c r="KO38" s="501"/>
      <c r="KP38" s="505"/>
      <c r="KQ38" s="505"/>
      <c r="KR38" s="505"/>
      <c r="KS38" s="506"/>
      <c r="KT38" s="501"/>
      <c r="KU38" s="505"/>
      <c r="KV38" s="505"/>
      <c r="KW38" s="505"/>
      <c r="KX38" s="506"/>
      <c r="KY38" s="501"/>
      <c r="KZ38" s="505"/>
      <c r="LA38" s="505"/>
      <c r="LB38" s="505"/>
      <c r="LC38" s="506"/>
      <c r="LD38" s="501"/>
      <c r="LE38" s="505"/>
      <c r="LF38" s="505"/>
      <c r="LG38" s="505"/>
      <c r="LH38" s="506"/>
      <c r="LI38" s="501"/>
      <c r="LJ38" s="505"/>
      <c r="LK38" s="505"/>
      <c r="LL38" s="505"/>
      <c r="LM38" s="506"/>
      <c r="LN38" s="501"/>
      <c r="LO38" s="505"/>
      <c r="LP38" s="505"/>
      <c r="LQ38" s="505"/>
      <c r="LR38" s="506"/>
      <c r="LS38" s="501"/>
      <c r="LT38" s="505"/>
      <c r="LU38" s="505"/>
      <c r="LV38" s="505"/>
      <c r="LW38" s="506"/>
      <c r="LX38" s="501"/>
      <c r="LY38" s="505"/>
      <c r="LZ38" s="505"/>
      <c r="MA38" s="505"/>
      <c r="MB38" s="506"/>
      <c r="MC38" s="501"/>
      <c r="MD38" s="505"/>
      <c r="ME38" s="505"/>
      <c r="MF38" s="505"/>
      <c r="MG38" s="506"/>
      <c r="MH38" s="501"/>
      <c r="MI38" s="505"/>
      <c r="MJ38" s="505"/>
      <c r="MK38" s="505"/>
      <c r="ML38" s="506"/>
      <c r="MM38" s="501"/>
      <c r="MN38" s="505"/>
      <c r="MO38" s="505"/>
      <c r="MP38" s="505"/>
      <c r="MQ38" s="506"/>
      <c r="MR38" s="501"/>
      <c r="MS38" s="505"/>
      <c r="MT38" s="505"/>
      <c r="MU38" s="505"/>
      <c r="MV38" s="506"/>
    </row>
  </sheetData>
  <mergeCells count="324">
    <mergeCell ref="MM1:MV1"/>
    <mergeCell ref="MM2:MQ2"/>
    <mergeCell ref="MR2:MV2"/>
    <mergeCell ref="MM3:MQ3"/>
    <mergeCell ref="MR3:MV3"/>
    <mergeCell ref="MN6:MP6"/>
    <mergeCell ref="MS6:MU6"/>
    <mergeCell ref="MN23:MP23"/>
    <mergeCell ref="MS23:MU23"/>
    <mergeCell ref="LJ23:LL23"/>
    <mergeCell ref="LO23:LQ23"/>
    <mergeCell ref="LT23:LV23"/>
    <mergeCell ref="LY23:MA23"/>
    <mergeCell ref="MD23:MF23"/>
    <mergeCell ref="MH3:ML3"/>
    <mergeCell ref="LJ6:LL6"/>
    <mergeCell ref="LO6:LQ6"/>
    <mergeCell ref="LT6:LV6"/>
    <mergeCell ref="LY6:MA6"/>
    <mergeCell ref="MD6:MF6"/>
    <mergeCell ref="MI6:MK6"/>
    <mergeCell ref="LI3:LM3"/>
    <mergeCell ref="LN3:LR3"/>
    <mergeCell ref="LS3:LW3"/>
    <mergeCell ref="LX3:MB3"/>
    <mergeCell ref="MC3:MG3"/>
    <mergeCell ref="MI23:MK23"/>
    <mergeCell ref="JP2:JT2"/>
    <mergeCell ref="JU2:JY2"/>
    <mergeCell ref="JZ2:KD2"/>
    <mergeCell ref="KE2:KI2"/>
    <mergeCell ref="JU1:KD1"/>
    <mergeCell ref="KE1:KN1"/>
    <mergeCell ref="LS1:MB1"/>
    <mergeCell ref="MC1:ML1"/>
    <mergeCell ref="LI2:LM2"/>
    <mergeCell ref="LN2:LR2"/>
    <mergeCell ref="LS2:LW2"/>
    <mergeCell ref="LX2:MB2"/>
    <mergeCell ref="MC2:MG2"/>
    <mergeCell ref="MH2:ML2"/>
    <mergeCell ref="LI1:LR1"/>
    <mergeCell ref="KO1:KX1"/>
    <mergeCell ref="KY1:LH1"/>
    <mergeCell ref="LE6:LG6"/>
    <mergeCell ref="KT3:KX3"/>
    <mergeCell ref="KY3:LC3"/>
    <mergeCell ref="KJ2:KN2"/>
    <mergeCell ref="KO2:KS2"/>
    <mergeCell ref="KT2:KX2"/>
    <mergeCell ref="KY2:LC2"/>
    <mergeCell ref="LD2:LH2"/>
    <mergeCell ref="KP23:KR23"/>
    <mergeCell ref="KU23:KW23"/>
    <mergeCell ref="KZ23:LB23"/>
    <mergeCell ref="LE23:LG23"/>
    <mergeCell ref="KZ6:LB6"/>
    <mergeCell ref="KF23:KH23"/>
    <mergeCell ref="FZ23:GB23"/>
    <mergeCell ref="GE23:GG23"/>
    <mergeCell ref="GJ23:GL23"/>
    <mergeCell ref="GO23:GQ23"/>
    <mergeCell ref="GT23:GV23"/>
    <mergeCell ref="JB23:JD23"/>
    <mergeCell ref="JG23:JI23"/>
    <mergeCell ref="HN23:HP23"/>
    <mergeCell ref="HS23:HU23"/>
    <mergeCell ref="HX23:HZ23"/>
    <mergeCell ref="IC23:IE23"/>
    <mergeCell ref="IH23:IJ23"/>
    <mergeCell ref="GY23:HA23"/>
    <mergeCell ref="HD23:HF23"/>
    <mergeCell ref="HI23:HK23"/>
    <mergeCell ref="IW6:IY6"/>
    <mergeCell ref="JB6:JD6"/>
    <mergeCell ref="IM23:IO23"/>
    <mergeCell ref="IR23:IT23"/>
    <mergeCell ref="IW23:IY23"/>
    <mergeCell ref="JL23:JN23"/>
    <mergeCell ref="JQ23:JS23"/>
    <mergeCell ref="JV23:JX23"/>
    <mergeCell ref="KA23:KC23"/>
    <mergeCell ref="HS6:HU6"/>
    <mergeCell ref="KK23:KM23"/>
    <mergeCell ref="HW3:IA3"/>
    <mergeCell ref="IB3:IF3"/>
    <mergeCell ref="IG3:IK3"/>
    <mergeCell ref="IL3:IP3"/>
    <mergeCell ref="IQ3:IU3"/>
    <mergeCell ref="KP6:KR6"/>
    <mergeCell ref="KU6:KW6"/>
    <mergeCell ref="JF3:JJ3"/>
    <mergeCell ref="JK3:JO3"/>
    <mergeCell ref="JP3:JT3"/>
    <mergeCell ref="JG6:JI6"/>
    <mergeCell ref="JL6:JN6"/>
    <mergeCell ref="HX6:HZ6"/>
    <mergeCell ref="IC6:IE6"/>
    <mergeCell ref="IH6:IJ6"/>
    <mergeCell ref="IM6:IO6"/>
    <mergeCell ref="JQ6:JS6"/>
    <mergeCell ref="JV6:JX6"/>
    <mergeCell ref="KA6:KC6"/>
    <mergeCell ref="KF6:KH6"/>
    <mergeCell ref="KK6:KM6"/>
    <mergeCell ref="IR6:IT6"/>
    <mergeCell ref="GI3:GM3"/>
    <mergeCell ref="GN3:GR3"/>
    <mergeCell ref="GS3:GW3"/>
    <mergeCell ref="LD3:LH3"/>
    <mergeCell ref="FF6:FH6"/>
    <mergeCell ref="FK6:FM6"/>
    <mergeCell ref="FP6:FR6"/>
    <mergeCell ref="FU6:FW6"/>
    <mergeCell ref="FZ6:GB6"/>
    <mergeCell ref="GE6:GG6"/>
    <mergeCell ref="GJ6:GL6"/>
    <mergeCell ref="GO6:GQ6"/>
    <mergeCell ref="GT6:GV6"/>
    <mergeCell ref="GY6:HA6"/>
    <mergeCell ref="HD6:HF6"/>
    <mergeCell ref="HI6:HK6"/>
    <mergeCell ref="HN6:HP6"/>
    <mergeCell ref="JU3:JY3"/>
    <mergeCell ref="JZ3:KD3"/>
    <mergeCell ref="KE3:KI3"/>
    <mergeCell ref="KJ3:KN3"/>
    <mergeCell ref="KO3:KS3"/>
    <mergeCell ref="IV3:IZ3"/>
    <mergeCell ref="JA3:JE3"/>
    <mergeCell ref="FE2:FI2"/>
    <mergeCell ref="FJ2:FN2"/>
    <mergeCell ref="FO2:FS2"/>
    <mergeCell ref="FT2:FX2"/>
    <mergeCell ref="FY2:GC2"/>
    <mergeCell ref="GD2:GH2"/>
    <mergeCell ref="GI2:GM2"/>
    <mergeCell ref="GN2:GR2"/>
    <mergeCell ref="GS2:GW2"/>
    <mergeCell ref="GX2:HB2"/>
    <mergeCell ref="HC2:HG2"/>
    <mergeCell ref="HH2:HL2"/>
    <mergeCell ref="HW1:IF1"/>
    <mergeCell ref="IG1:IP1"/>
    <mergeCell ref="IQ1:IZ1"/>
    <mergeCell ref="JA1:JJ1"/>
    <mergeCell ref="JK1:JT1"/>
    <mergeCell ref="FY1:GH1"/>
    <mergeCell ref="GI1:GR1"/>
    <mergeCell ref="GS1:HB1"/>
    <mergeCell ref="HC1:HL1"/>
    <mergeCell ref="HM1:HV1"/>
    <mergeCell ref="IL2:IP2"/>
    <mergeCell ref="IQ2:IU2"/>
    <mergeCell ref="IV2:IZ2"/>
    <mergeCell ref="JA2:JE2"/>
    <mergeCell ref="JF2:JJ2"/>
    <mergeCell ref="HM2:HQ2"/>
    <mergeCell ref="HR2:HV2"/>
    <mergeCell ref="HW2:IA2"/>
    <mergeCell ref="IB2:IF2"/>
    <mergeCell ref="IG2:IK2"/>
    <mergeCell ref="JK2:JO2"/>
    <mergeCell ref="CD6:CF6"/>
    <mergeCell ref="EQ23:ES23"/>
    <mergeCell ref="EV23:EX23"/>
    <mergeCell ref="FA23:FC23"/>
    <mergeCell ref="FE1:FN1"/>
    <mergeCell ref="FO1:FX1"/>
    <mergeCell ref="FE3:FI3"/>
    <mergeCell ref="FJ3:FN3"/>
    <mergeCell ref="FO3:FS3"/>
    <mergeCell ref="FT3:FX3"/>
    <mergeCell ref="EQ6:ES6"/>
    <mergeCell ref="EV6:EX6"/>
    <mergeCell ref="FA6:FC6"/>
    <mergeCell ref="EP2:ET2"/>
    <mergeCell ref="EU2:EY2"/>
    <mergeCell ref="EZ2:FD2"/>
    <mergeCell ref="FF23:FH23"/>
    <mergeCell ref="FK23:FM23"/>
    <mergeCell ref="FP23:FR23"/>
    <mergeCell ref="FU23:FW23"/>
    <mergeCell ref="DW6:DY6"/>
    <mergeCell ref="EG6:EI6"/>
    <mergeCell ref="EL6:EN6"/>
    <mergeCell ref="CC3:CG3"/>
    <mergeCell ref="GX3:HB3"/>
    <mergeCell ref="HC3:HG3"/>
    <mergeCell ref="HH3:HL3"/>
    <mergeCell ref="HM3:HQ3"/>
    <mergeCell ref="HR3:HV3"/>
    <mergeCell ref="FY3:GC3"/>
    <mergeCell ref="GD3:GH3"/>
    <mergeCell ref="CD23:CF23"/>
    <mergeCell ref="CI23:CK23"/>
    <mergeCell ref="CN23:CP23"/>
    <mergeCell ref="CS23:CU23"/>
    <mergeCell ref="CX23:CZ23"/>
    <mergeCell ref="DC23:DE23"/>
    <mergeCell ref="DH23:DJ23"/>
    <mergeCell ref="DM23:DO23"/>
    <mergeCell ref="DR23:DT23"/>
    <mergeCell ref="DW23:DY23"/>
    <mergeCell ref="EB23:ED23"/>
    <mergeCell ref="EG23:EI23"/>
    <mergeCell ref="EL23:EN23"/>
    <mergeCell ref="EP3:ET3"/>
    <mergeCell ref="EU3:EY3"/>
    <mergeCell ref="EZ3:FD3"/>
    <mergeCell ref="EB6:ED6"/>
    <mergeCell ref="EA3:EE3"/>
    <mergeCell ref="EF3:EJ3"/>
    <mergeCell ref="EK3:EO3"/>
    <mergeCell ref="CI6:CK6"/>
    <mergeCell ref="CN6:CP6"/>
    <mergeCell ref="CS6:CU6"/>
    <mergeCell ref="CX6:CZ6"/>
    <mergeCell ref="DC6:DE6"/>
    <mergeCell ref="DH6:DJ6"/>
    <mergeCell ref="DM6:DO6"/>
    <mergeCell ref="DR6:DT6"/>
    <mergeCell ref="CH3:CL3"/>
    <mergeCell ref="CM3:CQ3"/>
    <mergeCell ref="CR3:CV3"/>
    <mergeCell ref="CW3:DA3"/>
    <mergeCell ref="DB3:DF3"/>
    <mergeCell ref="DG3:DK3"/>
    <mergeCell ref="DL3:DP3"/>
    <mergeCell ref="DQ3:DU3"/>
    <mergeCell ref="DV3:DZ3"/>
    <mergeCell ref="EA1:EJ1"/>
    <mergeCell ref="EK1:ET1"/>
    <mergeCell ref="EU1:FD1"/>
    <mergeCell ref="CC2:CG2"/>
    <mergeCell ref="CH2:CL2"/>
    <mergeCell ref="CM2:CQ2"/>
    <mergeCell ref="CR2:CV2"/>
    <mergeCell ref="CW2:DA2"/>
    <mergeCell ref="DB2:DF2"/>
    <mergeCell ref="DG2:DK2"/>
    <mergeCell ref="DL2:DP2"/>
    <mergeCell ref="DQ2:DU2"/>
    <mergeCell ref="DV2:DZ2"/>
    <mergeCell ref="EA2:EE2"/>
    <mergeCell ref="EF2:EJ2"/>
    <mergeCell ref="EK2:EO2"/>
    <mergeCell ref="CC1:CL1"/>
    <mergeCell ref="CM1:CV1"/>
    <mergeCell ref="CW1:DF1"/>
    <mergeCell ref="DG1:DP1"/>
    <mergeCell ref="DQ1:DZ1"/>
    <mergeCell ref="BO6:BQ6"/>
    <mergeCell ref="BT6:BV6"/>
    <mergeCell ref="BY6:CA6"/>
    <mergeCell ref="AP23:AR23"/>
    <mergeCell ref="AU23:AW23"/>
    <mergeCell ref="AZ23:BB23"/>
    <mergeCell ref="BE23:BG23"/>
    <mergeCell ref="BJ23:BL23"/>
    <mergeCell ref="BO23:BQ23"/>
    <mergeCell ref="BT23:BV23"/>
    <mergeCell ref="BY23:CA23"/>
    <mergeCell ref="AP6:AR6"/>
    <mergeCell ref="AU6:AW6"/>
    <mergeCell ref="AZ6:BB6"/>
    <mergeCell ref="BE6:BG6"/>
    <mergeCell ref="BJ6:BL6"/>
    <mergeCell ref="U3:Y3"/>
    <mergeCell ref="Z3:AD3"/>
    <mergeCell ref="AE3:AI3"/>
    <mergeCell ref="AJ3:AN3"/>
    <mergeCell ref="BN2:BR2"/>
    <mergeCell ref="BS2:BW2"/>
    <mergeCell ref="BX2:CB2"/>
    <mergeCell ref="AO3:AS3"/>
    <mergeCell ref="AT3:AX3"/>
    <mergeCell ref="AY3:BC3"/>
    <mergeCell ref="BD3:BH3"/>
    <mergeCell ref="BI3:BM3"/>
    <mergeCell ref="BN3:BR3"/>
    <mergeCell ref="BS3:BW3"/>
    <mergeCell ref="BX3:CB3"/>
    <mergeCell ref="AO2:AS2"/>
    <mergeCell ref="AT2:AX2"/>
    <mergeCell ref="AY2:BC2"/>
    <mergeCell ref="BD2:BH2"/>
    <mergeCell ref="BI2:BM2"/>
    <mergeCell ref="A1:J1"/>
    <mergeCell ref="B6:D6"/>
    <mergeCell ref="B23:D23"/>
    <mergeCell ref="U1:AD1"/>
    <mergeCell ref="AE1:AN1"/>
    <mergeCell ref="AO1:AX1"/>
    <mergeCell ref="AY1:BH1"/>
    <mergeCell ref="BI1:BR1"/>
    <mergeCell ref="BS1:CB1"/>
    <mergeCell ref="K1:T1"/>
    <mergeCell ref="K2:O2"/>
    <mergeCell ref="P2:T2"/>
    <mergeCell ref="V6:X6"/>
    <mergeCell ref="AA6:AC6"/>
    <mergeCell ref="AF6:AH6"/>
    <mergeCell ref="AK6:AM6"/>
    <mergeCell ref="V23:X23"/>
    <mergeCell ref="AA23:AC23"/>
    <mergeCell ref="AF23:AH23"/>
    <mergeCell ref="AK23:AM23"/>
    <mergeCell ref="U2:Y2"/>
    <mergeCell ref="Z2:AD2"/>
    <mergeCell ref="AE2:AI2"/>
    <mergeCell ref="AJ2:AN2"/>
    <mergeCell ref="P3:T3"/>
    <mergeCell ref="L6:N6"/>
    <mergeCell ref="Q6:S6"/>
    <mergeCell ref="L23:N23"/>
    <mergeCell ref="Q23:S23"/>
    <mergeCell ref="K3:O3"/>
    <mergeCell ref="A3:E3"/>
    <mergeCell ref="A2:E2"/>
    <mergeCell ref="F2:J2"/>
    <mergeCell ref="F3:J3"/>
    <mergeCell ref="G6:I6"/>
    <mergeCell ref="G23:I23"/>
  </mergeCells>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&amp;L&amp;G&amp;R2014 Yearbook of
Electricity Distributors</oddHeader>
    <oddFooter>&amp;C&amp;P</oddFooter>
  </headerFooter>
  <colBreaks count="4" manualBreakCount="4">
    <brk id="20" max="37" man="1"/>
    <brk id="80" max="37" man="1"/>
    <brk id="320" max="37" man="1"/>
    <brk id="350" max="37" man="1"/>
  </col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35"/>
  </sheetPr>
  <dimension ref="A1:CY514"/>
  <sheetViews>
    <sheetView showGridLines="0" zoomScaleNormal="100" zoomScaleSheetLayoutView="90" workbookViewId="0">
      <selection activeCell="O10" sqref="O10"/>
    </sheetView>
  </sheetViews>
  <sheetFormatPr defaultColWidth="19.109375" defaultRowHeight="13.2" x14ac:dyDescent="0.25"/>
  <cols>
    <col min="1" max="1" width="64.77734375" style="4" customWidth="1"/>
    <col min="2" max="2" width="59.5546875" style="48" customWidth="1"/>
    <col min="3" max="3" width="13.33203125" style="2" customWidth="1"/>
    <col min="4" max="8" width="19.109375" style="2" customWidth="1"/>
    <col min="9" max="9" width="19.109375" style="5" customWidth="1"/>
    <col min="10" max="14" width="19.109375" style="2" customWidth="1"/>
    <col min="15" max="15" width="19.109375" style="94" customWidth="1"/>
    <col min="16" max="38" width="19.109375" style="2" customWidth="1"/>
    <col min="39" max="39" width="19.109375" style="2" hidden="1" customWidth="1"/>
    <col min="40" max="84" width="19.109375" style="2" customWidth="1"/>
    <col min="85" max="85" width="19.109375" style="70" customWidth="1"/>
    <col min="86" max="87" width="19.109375" style="94" customWidth="1"/>
    <col min="88" max="103" width="19.109375" style="8" customWidth="1"/>
    <col min="104" max="16384" width="19.109375" style="2"/>
  </cols>
  <sheetData>
    <row r="1" spans="1:87" ht="21" x14ac:dyDescent="0.4">
      <c r="A1" s="325" t="s">
        <v>1</v>
      </c>
      <c r="I1" s="2"/>
      <c r="J1" s="2" t="s">
        <v>167</v>
      </c>
      <c r="O1" s="93"/>
      <c r="CE1" s="69"/>
      <c r="CG1" s="69"/>
      <c r="CH1" s="93"/>
      <c r="CI1" s="93"/>
    </row>
    <row r="2" spans="1:87" ht="15.6" x14ac:dyDescent="0.3">
      <c r="A2" s="218" t="s">
        <v>260</v>
      </c>
      <c r="C2" s="2" t="s">
        <v>167</v>
      </c>
      <c r="I2" s="2"/>
      <c r="CE2" s="70"/>
    </row>
    <row r="3" spans="1:87" ht="13.8" x14ac:dyDescent="0.25">
      <c r="A3" s="577"/>
      <c r="B3" s="578" t="s">
        <v>24</v>
      </c>
      <c r="C3" s="80"/>
      <c r="D3" s="40"/>
      <c r="E3" s="75"/>
      <c r="F3" s="75"/>
      <c r="G3" s="40"/>
      <c r="H3" s="75"/>
      <c r="I3" s="103"/>
      <c r="J3" s="75"/>
      <c r="K3" s="75"/>
      <c r="L3" s="75"/>
      <c r="M3" s="75"/>
      <c r="N3" s="75"/>
      <c r="O3" s="9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6"/>
      <c r="CF3" s="75"/>
      <c r="CG3" s="76"/>
      <c r="CH3" s="95"/>
      <c r="CI3" s="95"/>
    </row>
    <row r="4" spans="1:87" ht="15" customHeight="1" x14ac:dyDescent="0.25">
      <c r="A4" s="579" t="s">
        <v>54</v>
      </c>
      <c r="B4" s="580" t="s">
        <v>6</v>
      </c>
      <c r="C4" s="103"/>
      <c r="D4" s="75"/>
      <c r="E4" s="75"/>
      <c r="F4" s="75"/>
      <c r="G4" s="75"/>
      <c r="H4" s="75"/>
      <c r="I4" s="103"/>
      <c r="J4" s="75"/>
      <c r="K4" s="75"/>
      <c r="L4" s="75"/>
      <c r="M4" s="75"/>
      <c r="N4" s="75"/>
      <c r="O4" s="9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6"/>
      <c r="CF4" s="75"/>
      <c r="CG4" s="76"/>
      <c r="CH4" s="95"/>
      <c r="CI4" s="95"/>
    </row>
    <row r="5" spans="1:87" ht="15" customHeight="1" x14ac:dyDescent="0.25">
      <c r="A5" s="579" t="s">
        <v>55</v>
      </c>
      <c r="B5" s="580" t="s">
        <v>139</v>
      </c>
      <c r="C5" s="103"/>
      <c r="D5" s="75"/>
      <c r="E5" s="75"/>
      <c r="F5" s="75"/>
      <c r="G5" s="75"/>
      <c r="H5" s="75"/>
      <c r="I5" s="103"/>
      <c r="J5" s="75"/>
      <c r="K5" s="75"/>
      <c r="L5" s="75"/>
      <c r="M5" s="75"/>
      <c r="N5" s="75"/>
      <c r="O5" s="9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6"/>
      <c r="CF5" s="75"/>
      <c r="CG5" s="76"/>
      <c r="CH5" s="95"/>
      <c r="CI5" s="95"/>
    </row>
    <row r="6" spans="1:87" ht="15" customHeight="1" x14ac:dyDescent="0.25">
      <c r="A6" s="579" t="s">
        <v>56</v>
      </c>
      <c r="B6" s="580" t="s">
        <v>140</v>
      </c>
      <c r="C6" s="103"/>
      <c r="D6" s="75"/>
      <c r="E6" s="75"/>
      <c r="F6" s="75"/>
      <c r="G6" s="75"/>
      <c r="H6" s="75"/>
      <c r="I6" s="103"/>
      <c r="J6" s="75"/>
      <c r="K6" s="75"/>
      <c r="L6" s="75"/>
      <c r="M6" s="75"/>
      <c r="N6" s="75"/>
      <c r="O6" s="9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6"/>
      <c r="CF6" s="75"/>
      <c r="CG6" s="76"/>
      <c r="CH6" s="95"/>
      <c r="CI6" s="95"/>
    </row>
    <row r="7" spans="1:87" ht="15" customHeight="1" x14ac:dyDescent="0.25">
      <c r="A7" s="579" t="s">
        <v>255</v>
      </c>
      <c r="B7" s="580" t="s">
        <v>20</v>
      </c>
      <c r="C7" s="103"/>
      <c r="D7" s="75"/>
      <c r="E7" s="75"/>
      <c r="F7" s="75"/>
      <c r="G7" s="75"/>
      <c r="H7" s="75"/>
      <c r="I7" s="103"/>
      <c r="J7" s="75"/>
      <c r="K7" s="75"/>
      <c r="L7" s="75"/>
      <c r="M7" s="75"/>
      <c r="N7" s="75"/>
      <c r="O7" s="9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6"/>
      <c r="CF7" s="75"/>
      <c r="CG7" s="76"/>
      <c r="CH7" s="95"/>
      <c r="CI7" s="95"/>
    </row>
    <row r="8" spans="1:87" ht="15" customHeight="1" x14ac:dyDescent="0.25">
      <c r="A8" s="579" t="s">
        <v>57</v>
      </c>
      <c r="B8" s="581" t="s">
        <v>399</v>
      </c>
      <c r="C8" s="103"/>
      <c r="D8" s="103"/>
      <c r="E8" s="75"/>
      <c r="F8" s="75"/>
      <c r="G8" s="75"/>
      <c r="H8" s="75"/>
      <c r="I8" s="103"/>
      <c r="J8" s="75"/>
      <c r="K8" s="75"/>
      <c r="L8" s="75"/>
      <c r="M8" s="75"/>
      <c r="N8" s="75"/>
      <c r="O8" s="9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6"/>
      <c r="CF8" s="75"/>
      <c r="CG8" s="76"/>
      <c r="CH8" s="95"/>
      <c r="CI8" s="95"/>
    </row>
    <row r="9" spans="1:87" ht="15" customHeight="1" x14ac:dyDescent="0.25">
      <c r="A9" s="579" t="s">
        <v>58</v>
      </c>
      <c r="B9" s="580" t="s">
        <v>7</v>
      </c>
      <c r="C9" s="103"/>
      <c r="D9" s="103"/>
      <c r="E9" s="75"/>
      <c r="F9" s="75"/>
      <c r="G9" s="75"/>
      <c r="H9" s="75"/>
      <c r="I9" s="103"/>
      <c r="J9" s="75"/>
      <c r="K9" s="75"/>
      <c r="L9" s="75"/>
      <c r="M9" s="75"/>
      <c r="N9" s="75"/>
      <c r="O9" s="9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6"/>
      <c r="CF9" s="75"/>
      <c r="CG9" s="76"/>
      <c r="CH9" s="95"/>
      <c r="CI9" s="95"/>
    </row>
    <row r="10" spans="1:87" ht="15" customHeight="1" x14ac:dyDescent="0.25">
      <c r="A10" s="579" t="s">
        <v>61</v>
      </c>
      <c r="B10" s="580" t="s">
        <v>8</v>
      </c>
      <c r="C10" s="103"/>
      <c r="D10" s="103"/>
      <c r="E10" s="75"/>
      <c r="F10" s="75"/>
      <c r="G10" s="75"/>
      <c r="H10" s="75"/>
      <c r="I10" s="103"/>
      <c r="J10" s="75"/>
      <c r="K10" s="75"/>
      <c r="L10" s="75"/>
      <c r="M10" s="75"/>
      <c r="N10" s="75"/>
      <c r="O10" s="9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6"/>
      <c r="CF10" s="75"/>
      <c r="CG10" s="76"/>
      <c r="CH10" s="95"/>
      <c r="CI10" s="95"/>
    </row>
    <row r="11" spans="1:87" ht="15" customHeight="1" x14ac:dyDescent="0.25">
      <c r="A11" s="579" t="s">
        <v>300</v>
      </c>
      <c r="B11" s="580" t="s">
        <v>400</v>
      </c>
      <c r="C11" s="103"/>
      <c r="D11" s="103"/>
      <c r="E11" s="75"/>
      <c r="F11" s="75"/>
      <c r="G11" s="75"/>
      <c r="H11" s="75"/>
      <c r="I11" s="103"/>
      <c r="J11" s="75"/>
      <c r="K11" s="75"/>
      <c r="L11" s="75"/>
      <c r="M11" s="75"/>
      <c r="N11" s="75"/>
      <c r="O11" s="9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6"/>
      <c r="CF11" s="75"/>
      <c r="CG11" s="76"/>
      <c r="CH11" s="95"/>
      <c r="CI11" s="95"/>
    </row>
    <row r="12" spans="1:87" ht="15" customHeight="1" x14ac:dyDescent="0.25">
      <c r="A12" s="579" t="s">
        <v>91</v>
      </c>
      <c r="B12" s="580" t="s">
        <v>143</v>
      </c>
      <c r="C12" s="103"/>
      <c r="D12" s="103"/>
      <c r="E12" s="75"/>
      <c r="F12" s="75"/>
      <c r="G12" s="75"/>
      <c r="H12" s="75"/>
      <c r="I12" s="103"/>
      <c r="J12" s="75"/>
      <c r="K12" s="75"/>
      <c r="L12" s="75"/>
      <c r="M12" s="75"/>
      <c r="N12" s="75"/>
      <c r="O12" s="9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6"/>
      <c r="CF12" s="75"/>
      <c r="CG12" s="76"/>
      <c r="CH12" s="95"/>
      <c r="CI12" s="95"/>
    </row>
    <row r="13" spans="1:87" ht="15" customHeight="1" x14ac:dyDescent="0.25">
      <c r="A13" s="579" t="s">
        <v>141</v>
      </c>
      <c r="B13" s="580" t="s">
        <v>401</v>
      </c>
      <c r="C13" s="75"/>
      <c r="D13" s="75"/>
      <c r="E13" s="75"/>
      <c r="F13" s="75"/>
      <c r="G13" s="75"/>
      <c r="H13" s="75"/>
      <c r="I13" s="103"/>
      <c r="J13" s="75"/>
      <c r="K13" s="75"/>
      <c r="L13" s="75"/>
      <c r="M13" s="75"/>
      <c r="N13" s="75"/>
      <c r="O13" s="9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6"/>
      <c r="CF13" s="75"/>
      <c r="CG13" s="76"/>
      <c r="CH13" s="95"/>
      <c r="CI13" s="95"/>
    </row>
    <row r="14" spans="1:87" ht="15" customHeight="1" x14ac:dyDescent="0.25">
      <c r="A14" s="579" t="s">
        <v>62</v>
      </c>
      <c r="B14" s="580" t="s">
        <v>21</v>
      </c>
      <c r="C14" s="75"/>
      <c r="D14" s="75"/>
      <c r="E14" s="75"/>
      <c r="F14" s="75"/>
      <c r="G14" s="75"/>
      <c r="H14" s="75"/>
      <c r="I14" s="103"/>
      <c r="J14" s="75"/>
      <c r="K14" s="75"/>
      <c r="L14" s="75"/>
      <c r="M14" s="75"/>
      <c r="N14" s="75"/>
      <c r="O14" s="9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6"/>
      <c r="CF14" s="75"/>
      <c r="CG14" s="76"/>
      <c r="CH14" s="95"/>
      <c r="CI14" s="95"/>
    </row>
    <row r="15" spans="1:87" ht="15" customHeight="1" x14ac:dyDescent="0.25">
      <c r="A15" s="579" t="s">
        <v>63</v>
      </c>
      <c r="B15" s="580" t="s">
        <v>403</v>
      </c>
      <c r="C15" s="75"/>
      <c r="D15" s="75"/>
      <c r="E15" s="75"/>
      <c r="F15" s="75"/>
      <c r="G15" s="75"/>
      <c r="H15" s="75"/>
      <c r="I15" s="103"/>
      <c r="J15" s="75"/>
      <c r="K15" s="75"/>
      <c r="L15" s="75"/>
      <c r="M15" s="75"/>
      <c r="N15" s="75"/>
      <c r="O15" s="9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6"/>
      <c r="CF15" s="75"/>
      <c r="CG15" s="76"/>
      <c r="CH15" s="95"/>
      <c r="CI15" s="95"/>
    </row>
    <row r="16" spans="1:87" ht="15" customHeight="1" x14ac:dyDescent="0.25">
      <c r="A16" s="579" t="s">
        <v>256</v>
      </c>
      <c r="B16" s="580" t="s">
        <v>22</v>
      </c>
      <c r="C16" s="75"/>
      <c r="D16" s="75"/>
      <c r="E16" s="75"/>
      <c r="F16" s="75"/>
      <c r="G16" s="75"/>
      <c r="H16" s="75"/>
      <c r="I16" s="103"/>
      <c r="J16" s="75"/>
      <c r="K16" s="75"/>
      <c r="L16" s="75"/>
      <c r="M16" s="75"/>
      <c r="N16" s="75"/>
      <c r="O16" s="95"/>
      <c r="P16" s="75" t="e">
        <f>P8+P14+P13+#REF!+1</f>
        <v>#REF!</v>
      </c>
      <c r="Q16" s="75"/>
      <c r="R16" s="75"/>
      <c r="S16" s="75"/>
      <c r="T16" s="75" t="e">
        <f>T8+T14+T13+#REF!+1</f>
        <v>#REF!</v>
      </c>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t="e">
        <f>AR8+AR14+AR13+#REF!+1</f>
        <v>#REF!</v>
      </c>
      <c r="AS16" s="75"/>
      <c r="AT16" s="75"/>
      <c r="AU16" s="75"/>
      <c r="AV16" s="75"/>
      <c r="AW16" s="75"/>
      <c r="AX16" s="75"/>
      <c r="AY16" s="75"/>
      <c r="AZ16" s="75"/>
      <c r="BA16" s="75"/>
      <c r="BB16" s="75"/>
      <c r="BC16" s="75"/>
      <c r="BD16" s="75"/>
      <c r="BE16" s="75"/>
      <c r="BF16" s="75"/>
      <c r="BG16" s="75"/>
      <c r="BH16" s="75"/>
      <c r="BI16" s="75"/>
      <c r="BJ16" s="75" t="e">
        <f>(BJ8+BJ14+BJ13+#REF!)+1</f>
        <v>#REF!</v>
      </c>
      <c r="BK16" s="75"/>
      <c r="BL16" s="75"/>
      <c r="BM16" s="75"/>
      <c r="BN16" s="75"/>
      <c r="BO16" s="75"/>
      <c r="BP16" s="75"/>
      <c r="BQ16" s="75"/>
      <c r="BR16" s="75"/>
      <c r="BS16" s="75"/>
      <c r="BT16" s="75"/>
      <c r="BU16" s="75"/>
      <c r="BV16" s="75"/>
      <c r="BW16" s="75"/>
      <c r="BX16" s="75"/>
      <c r="BY16" s="75"/>
      <c r="BZ16" s="75"/>
      <c r="CA16" s="75"/>
      <c r="CB16" s="75"/>
      <c r="CC16" s="75"/>
      <c r="CD16" s="75"/>
      <c r="CE16" s="76"/>
      <c r="CF16" s="75"/>
      <c r="CG16" s="76"/>
      <c r="CH16" s="95"/>
      <c r="CI16" s="95"/>
    </row>
    <row r="17" spans="1:87" ht="13.8" x14ac:dyDescent="0.25">
      <c r="A17" s="582" t="s">
        <v>243</v>
      </c>
      <c r="B17" s="580" t="s">
        <v>266</v>
      </c>
      <c r="C17" s="75"/>
      <c r="D17" s="36"/>
      <c r="E17" s="20"/>
      <c r="F17" s="20"/>
      <c r="G17" s="36"/>
      <c r="H17" s="20"/>
      <c r="I17" s="80"/>
      <c r="J17" s="20"/>
      <c r="K17" s="20"/>
      <c r="L17" s="20"/>
      <c r="M17" s="20"/>
      <c r="N17" s="20"/>
      <c r="O17" s="96"/>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77"/>
      <c r="CF17" s="20"/>
      <c r="CG17" s="77"/>
      <c r="CH17" s="96"/>
      <c r="CI17" s="96"/>
    </row>
    <row r="18" spans="1:87" ht="15" customHeight="1" x14ac:dyDescent="0.25">
      <c r="A18" s="579" t="s">
        <v>64</v>
      </c>
      <c r="B18" s="580" t="s">
        <v>9</v>
      </c>
      <c r="C18" s="75"/>
      <c r="D18" s="36"/>
      <c r="E18" s="20"/>
      <c r="F18" s="20"/>
      <c r="G18" s="36"/>
      <c r="H18" s="20"/>
      <c r="I18" s="80"/>
      <c r="J18" s="20"/>
      <c r="K18" s="20"/>
      <c r="L18" s="20"/>
      <c r="M18" s="20"/>
      <c r="N18" s="20"/>
      <c r="O18" s="96"/>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77"/>
      <c r="CF18" s="20"/>
      <c r="CG18" s="77"/>
      <c r="CH18" s="96"/>
      <c r="CI18" s="96"/>
    </row>
    <row r="19" spans="1:87" ht="15.75" customHeight="1" x14ac:dyDescent="0.25">
      <c r="A19" s="579" t="s">
        <v>244</v>
      </c>
      <c r="B19" s="580" t="s">
        <v>59</v>
      </c>
      <c r="C19" s="75"/>
      <c r="D19" s="36"/>
      <c r="E19" s="20"/>
      <c r="F19" s="20"/>
      <c r="G19" s="36"/>
      <c r="H19" s="20"/>
      <c r="I19" s="80"/>
      <c r="J19" s="20"/>
      <c r="K19" s="20"/>
      <c r="L19" s="20"/>
      <c r="M19" s="20"/>
      <c r="N19" s="20"/>
      <c r="O19" s="96"/>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77"/>
      <c r="CF19" s="20"/>
      <c r="CG19" s="77"/>
      <c r="CH19" s="96"/>
      <c r="CI19" s="96"/>
    </row>
    <row r="20" spans="1:87" ht="15.75" customHeight="1" x14ac:dyDescent="0.25">
      <c r="A20" s="579" t="s">
        <v>263</v>
      </c>
      <c r="B20" s="580" t="s">
        <v>267</v>
      </c>
      <c r="C20" s="75"/>
      <c r="D20" s="36"/>
      <c r="E20" s="20"/>
      <c r="F20" s="20"/>
      <c r="G20" s="36"/>
      <c r="H20" s="20"/>
      <c r="I20" s="80"/>
      <c r="J20" s="20"/>
      <c r="K20" s="20"/>
      <c r="L20" s="20"/>
      <c r="M20" s="20"/>
      <c r="N20" s="20"/>
      <c r="O20" s="96"/>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77"/>
      <c r="CF20" s="20"/>
      <c r="CG20" s="77"/>
      <c r="CH20" s="96"/>
      <c r="CI20" s="96"/>
    </row>
    <row r="21" spans="1:87" ht="15" customHeight="1" x14ac:dyDescent="0.25">
      <c r="A21" s="579" t="s">
        <v>301</v>
      </c>
      <c r="B21" s="580" t="s">
        <v>402</v>
      </c>
      <c r="C21" s="75"/>
      <c r="D21" s="36"/>
      <c r="E21" s="20"/>
      <c r="F21" s="20"/>
      <c r="G21" s="36"/>
      <c r="H21" s="20"/>
      <c r="I21" s="80"/>
      <c r="J21" s="20"/>
      <c r="K21" s="20"/>
      <c r="L21" s="20"/>
      <c r="M21" s="20"/>
      <c r="N21" s="20"/>
      <c r="O21" s="96"/>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77"/>
      <c r="CF21" s="20"/>
      <c r="CG21" s="77"/>
      <c r="CH21" s="96"/>
      <c r="CI21" s="96"/>
    </row>
    <row r="22" spans="1:87" ht="15" customHeight="1" x14ac:dyDescent="0.25">
      <c r="A22" s="579" t="s">
        <v>65</v>
      </c>
      <c r="B22" s="580" t="s">
        <v>281</v>
      </c>
      <c r="C22" s="75"/>
      <c r="D22" s="36"/>
      <c r="E22" s="20"/>
      <c r="F22" s="20"/>
      <c r="G22" s="36"/>
      <c r="H22" s="20"/>
      <c r="I22" s="80"/>
      <c r="J22" s="20"/>
      <c r="K22" s="20"/>
      <c r="L22" s="20"/>
      <c r="M22" s="20"/>
      <c r="N22" s="20"/>
      <c r="O22" s="96"/>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77"/>
      <c r="CF22" s="20"/>
      <c r="CG22" s="77"/>
      <c r="CH22" s="96"/>
      <c r="CI22" s="96"/>
    </row>
    <row r="23" spans="1:87" ht="15" customHeight="1" x14ac:dyDescent="0.25">
      <c r="A23" s="579" t="s">
        <v>142</v>
      </c>
      <c r="B23" s="580" t="s">
        <v>280</v>
      </c>
      <c r="C23" s="75"/>
      <c r="D23" s="36"/>
      <c r="E23" s="20"/>
      <c r="F23" s="20"/>
      <c r="G23" s="36"/>
      <c r="H23" s="20"/>
      <c r="I23" s="80"/>
      <c r="J23" s="20"/>
      <c r="K23" s="20"/>
      <c r="L23" s="20"/>
      <c r="M23" s="20"/>
      <c r="N23" s="20"/>
      <c r="O23" s="96"/>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77"/>
      <c r="CF23" s="20"/>
      <c r="CG23" s="77"/>
      <c r="CH23" s="96"/>
      <c r="CI23" s="96"/>
    </row>
    <row r="24" spans="1:87" ht="15" customHeight="1" x14ac:dyDescent="0.25">
      <c r="A24" s="579" t="s">
        <v>284</v>
      </c>
      <c r="B24" s="580" t="s">
        <v>404</v>
      </c>
      <c r="C24" s="75"/>
      <c r="D24" s="36"/>
      <c r="E24" s="20"/>
      <c r="F24" s="20"/>
      <c r="G24" s="36"/>
      <c r="H24" s="20"/>
      <c r="I24" s="80"/>
      <c r="J24" s="20"/>
      <c r="K24" s="20"/>
      <c r="L24" s="20"/>
      <c r="M24" s="20"/>
      <c r="N24" s="20"/>
      <c r="O24" s="96"/>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77"/>
      <c r="CF24" s="20"/>
      <c r="CG24" s="77"/>
      <c r="CH24" s="96"/>
      <c r="CI24" s="96"/>
    </row>
    <row r="25" spans="1:87" ht="15" customHeight="1" x14ac:dyDescent="0.25">
      <c r="A25" s="579" t="s">
        <v>23</v>
      </c>
      <c r="B25" s="580" t="s">
        <v>282</v>
      </c>
      <c r="C25" s="75"/>
      <c r="D25" s="36"/>
      <c r="E25" s="20"/>
      <c r="F25" s="20"/>
      <c r="G25" s="36"/>
      <c r="H25" s="20"/>
      <c r="I25" s="80"/>
      <c r="J25" s="20"/>
      <c r="K25" s="20"/>
      <c r="L25" s="20"/>
      <c r="M25" s="20"/>
      <c r="N25" s="20"/>
      <c r="O25" s="96"/>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77"/>
      <c r="CF25" s="20"/>
      <c r="CG25" s="77"/>
      <c r="CH25" s="96"/>
      <c r="CI25" s="96"/>
    </row>
    <row r="26" spans="1:87" ht="15" customHeight="1" x14ac:dyDescent="0.25">
      <c r="A26" s="579" t="s">
        <v>67</v>
      </c>
      <c r="B26" s="580" t="s">
        <v>10</v>
      </c>
      <c r="C26" s="75"/>
      <c r="D26" s="36"/>
      <c r="E26" s="20"/>
      <c r="F26" s="20"/>
      <c r="G26" s="36"/>
      <c r="H26" s="20"/>
      <c r="I26" s="80"/>
      <c r="J26" s="20"/>
      <c r="K26" s="20"/>
      <c r="L26" s="20"/>
      <c r="M26" s="20"/>
      <c r="N26" s="20"/>
      <c r="O26" s="96"/>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77"/>
      <c r="CF26" s="20"/>
      <c r="CG26" s="77"/>
      <c r="CH26" s="96"/>
      <c r="CI26" s="96"/>
    </row>
    <row r="27" spans="1:87" ht="15" customHeight="1" x14ac:dyDescent="0.25">
      <c r="A27" s="579" t="s">
        <v>68</v>
      </c>
      <c r="B27" s="580" t="s">
        <v>293</v>
      </c>
      <c r="C27" s="20"/>
      <c r="D27" s="20"/>
      <c r="E27" s="20"/>
      <c r="F27" s="20"/>
      <c r="G27" s="20"/>
      <c r="H27" s="20"/>
      <c r="I27" s="80"/>
      <c r="J27" s="20"/>
      <c r="K27" s="20"/>
      <c r="L27" s="20"/>
      <c r="M27" s="20"/>
      <c r="N27" s="20"/>
      <c r="O27" s="96"/>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77"/>
      <c r="CF27" s="20"/>
      <c r="CG27" s="77"/>
      <c r="CH27" s="96"/>
      <c r="CI27" s="96"/>
    </row>
    <row r="28" spans="1:87" ht="15" customHeight="1" x14ac:dyDescent="0.25">
      <c r="A28" s="579" t="s">
        <v>69</v>
      </c>
      <c r="B28" s="580" t="s">
        <v>283</v>
      </c>
      <c r="C28" s="20"/>
      <c r="D28" s="20"/>
      <c r="E28" s="20"/>
      <c r="F28" s="20"/>
      <c r="G28" s="20"/>
      <c r="H28" s="20"/>
      <c r="I28" s="80"/>
      <c r="J28" s="20"/>
      <c r="K28" s="20"/>
      <c r="L28" s="20"/>
      <c r="M28" s="20"/>
      <c r="N28" s="20"/>
      <c r="O28" s="96"/>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77"/>
      <c r="CF28" s="20"/>
      <c r="CG28" s="77"/>
      <c r="CH28" s="96"/>
      <c r="CI28" s="96"/>
    </row>
    <row r="29" spans="1:87" ht="15" customHeight="1" x14ac:dyDescent="0.25">
      <c r="A29" s="579" t="s">
        <v>15</v>
      </c>
      <c r="B29" s="580" t="s">
        <v>11</v>
      </c>
      <c r="C29" s="20"/>
      <c r="D29" s="20"/>
      <c r="E29" s="20"/>
      <c r="F29" s="20"/>
      <c r="G29" s="20"/>
      <c r="H29" s="20"/>
      <c r="I29" s="80"/>
      <c r="J29" s="20"/>
      <c r="K29" s="20"/>
      <c r="L29" s="20" t="e">
        <v>#N/A</v>
      </c>
      <c r="M29" s="20"/>
      <c r="N29" s="20"/>
      <c r="O29" s="96"/>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77"/>
      <c r="CF29" s="20"/>
      <c r="CG29" s="77"/>
      <c r="CH29" s="96"/>
      <c r="CI29" s="96"/>
    </row>
    <row r="30" spans="1:87" ht="15" customHeight="1" x14ac:dyDescent="0.25">
      <c r="A30" s="579" t="s">
        <v>16</v>
      </c>
      <c r="B30" s="580" t="s">
        <v>12</v>
      </c>
      <c r="C30" s="20"/>
      <c r="D30" s="20"/>
      <c r="E30" s="20"/>
      <c r="F30" s="20"/>
      <c r="G30" s="20"/>
      <c r="H30" s="20"/>
      <c r="I30" s="80"/>
      <c r="J30" s="20"/>
      <c r="K30" s="20"/>
      <c r="L30" s="20">
        <f>L40</f>
        <v>0</v>
      </c>
      <c r="M30" s="20"/>
      <c r="N30" s="20"/>
      <c r="O30" s="96"/>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77"/>
      <c r="CF30" s="20"/>
      <c r="CG30" s="77"/>
      <c r="CH30" s="96"/>
      <c r="CI30" s="96"/>
    </row>
    <row r="31" spans="1:87" ht="15" customHeight="1" x14ac:dyDescent="0.25">
      <c r="A31" s="579" t="s">
        <v>17</v>
      </c>
      <c r="B31" s="580" t="s">
        <v>277</v>
      </c>
      <c r="C31" s="20"/>
      <c r="D31" s="20"/>
      <c r="E31" s="20"/>
      <c r="F31" s="20"/>
      <c r="G31" s="20"/>
      <c r="H31" s="20"/>
      <c r="I31" s="80"/>
      <c r="J31" s="20"/>
      <c r="K31" s="20"/>
      <c r="L31" s="20"/>
      <c r="M31" s="20"/>
      <c r="N31" s="20"/>
      <c r="O31" s="96"/>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77"/>
      <c r="CF31" s="20"/>
      <c r="CG31" s="77"/>
      <c r="CH31" s="96"/>
      <c r="CI31" s="96"/>
    </row>
    <row r="32" spans="1:87" ht="15" customHeight="1" x14ac:dyDescent="0.25">
      <c r="A32" s="579" t="s">
        <v>18</v>
      </c>
      <c r="B32" s="580" t="s">
        <v>13</v>
      </c>
      <c r="C32" s="20"/>
      <c r="D32" s="20"/>
      <c r="E32" s="20"/>
      <c r="F32" s="20"/>
      <c r="G32" s="20"/>
      <c r="H32" s="20"/>
      <c r="I32" s="80"/>
      <c r="J32" s="20"/>
      <c r="K32" s="20"/>
      <c r="L32" s="20"/>
      <c r="M32" s="20"/>
      <c r="N32" s="20"/>
      <c r="O32" s="96"/>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77"/>
      <c r="CF32" s="20"/>
      <c r="CG32" s="77"/>
      <c r="CH32" s="96"/>
      <c r="CI32" s="96"/>
    </row>
    <row r="33" spans="1:103" ht="15" customHeight="1" x14ac:dyDescent="0.25">
      <c r="A33" s="579" t="s">
        <v>19</v>
      </c>
      <c r="B33" s="580" t="s">
        <v>14</v>
      </c>
      <c r="C33" s="20"/>
      <c r="D33" s="20"/>
      <c r="E33" s="20"/>
      <c r="F33" s="20"/>
      <c r="G33" s="20"/>
      <c r="H33" s="20"/>
      <c r="I33" s="80"/>
      <c r="J33" s="20"/>
      <c r="K33" s="20"/>
      <c r="L33" s="20"/>
      <c r="M33" s="20"/>
      <c r="N33" s="20"/>
      <c r="O33" s="96"/>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77"/>
      <c r="CF33" s="20"/>
      <c r="CG33" s="77"/>
      <c r="CH33" s="96"/>
      <c r="CI33" s="96"/>
    </row>
    <row r="34" spans="1:103" ht="15" customHeight="1" x14ac:dyDescent="0.25">
      <c r="A34" s="579" t="s">
        <v>290</v>
      </c>
      <c r="B34" s="580">
        <v>6110</v>
      </c>
      <c r="C34" s="20"/>
      <c r="D34" s="20"/>
      <c r="E34" s="20"/>
      <c r="F34" s="20"/>
      <c r="G34" s="20"/>
      <c r="H34" s="20"/>
      <c r="I34" s="80"/>
      <c r="J34" s="20"/>
      <c r="K34" s="20"/>
      <c r="L34" s="20"/>
      <c r="M34" s="20"/>
      <c r="N34" s="20"/>
      <c r="O34" s="96"/>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77"/>
      <c r="CF34" s="20"/>
      <c r="CG34" s="77"/>
      <c r="CH34" s="96"/>
      <c r="CI34" s="96"/>
    </row>
    <row r="35" spans="1:103" ht="15" customHeight="1" x14ac:dyDescent="0.25">
      <c r="A35" s="579" t="s">
        <v>291</v>
      </c>
      <c r="B35" s="580">
        <v>6115</v>
      </c>
      <c r="C35" s="20"/>
      <c r="D35" s="20"/>
      <c r="E35" s="20"/>
      <c r="F35" s="20"/>
      <c r="G35" s="20"/>
      <c r="H35" s="20"/>
      <c r="I35" s="80"/>
      <c r="J35" s="20"/>
      <c r="K35" s="20"/>
      <c r="L35" s="20"/>
      <c r="M35" s="20"/>
      <c r="N35" s="20"/>
      <c r="O35" s="96"/>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77"/>
      <c r="CF35" s="20"/>
      <c r="CG35" s="77"/>
      <c r="CH35" s="96"/>
      <c r="CI35" s="96"/>
    </row>
    <row r="36" spans="1:103" ht="15" customHeight="1" x14ac:dyDescent="0.25">
      <c r="A36" s="579" t="s">
        <v>275</v>
      </c>
      <c r="B36" s="580" t="s">
        <v>276</v>
      </c>
      <c r="C36" s="20"/>
      <c r="D36" s="20"/>
      <c r="E36" s="20"/>
      <c r="F36" s="20"/>
      <c r="G36" s="20"/>
      <c r="H36" s="20"/>
      <c r="I36" s="80"/>
      <c r="J36" s="20"/>
      <c r="K36" s="20"/>
      <c r="L36" s="20"/>
      <c r="M36" s="20"/>
      <c r="N36" s="20"/>
      <c r="O36" s="96"/>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77"/>
      <c r="CF36" s="20"/>
      <c r="CG36" s="77"/>
      <c r="CH36" s="96"/>
      <c r="CI36" s="96"/>
    </row>
    <row r="37" spans="1:103" ht="15" customHeight="1" x14ac:dyDescent="0.25">
      <c r="A37" s="217"/>
      <c r="B37" s="271"/>
      <c r="C37" s="20"/>
      <c r="D37" s="20"/>
      <c r="E37" s="20"/>
      <c r="F37" s="20"/>
      <c r="G37" s="20"/>
      <c r="H37" s="20"/>
      <c r="I37" s="80"/>
      <c r="J37" s="20"/>
      <c r="K37" s="20"/>
      <c r="L37" s="20"/>
      <c r="M37" s="20"/>
      <c r="N37" s="20"/>
      <c r="O37" s="96"/>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77"/>
      <c r="CF37" s="20"/>
      <c r="CG37" s="77"/>
      <c r="CH37" s="96"/>
      <c r="CI37" s="96"/>
    </row>
    <row r="38" spans="1:103" ht="15" customHeight="1" x14ac:dyDescent="0.25">
      <c r="A38" s="217"/>
      <c r="B38" s="271"/>
      <c r="C38" s="20"/>
      <c r="D38" s="20"/>
      <c r="E38" s="20"/>
      <c r="F38" s="20"/>
      <c r="G38" s="20"/>
      <c r="H38" s="20"/>
      <c r="I38" s="80"/>
      <c r="J38" s="20"/>
      <c r="K38" s="20"/>
      <c r="L38" s="20"/>
      <c r="M38" s="20"/>
      <c r="N38" s="20"/>
      <c r="O38" s="96"/>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77"/>
      <c r="CF38" s="20"/>
      <c r="CG38" s="77"/>
      <c r="CH38" s="96"/>
      <c r="CI38" s="96"/>
    </row>
    <row r="39" spans="1:103" s="224" customFormat="1" ht="62.4" customHeight="1" x14ac:dyDescent="0.3">
      <c r="A39" s="266" t="s">
        <v>82</v>
      </c>
      <c r="B39" s="586"/>
      <c r="C39" s="219"/>
      <c r="D39" s="219"/>
      <c r="E39" s="219"/>
      <c r="F39" s="219"/>
      <c r="G39" s="219"/>
      <c r="H39" s="219"/>
      <c r="I39" s="220"/>
      <c r="J39" s="219"/>
      <c r="K39" s="219"/>
      <c r="L39" s="219"/>
      <c r="M39" s="219"/>
      <c r="N39" s="219"/>
      <c r="O39" s="221"/>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c r="CD39" s="219"/>
      <c r="CE39" s="222"/>
      <c r="CF39" s="219"/>
      <c r="CG39" s="222"/>
      <c r="CH39" s="221"/>
      <c r="CI39" s="221"/>
      <c r="CJ39" s="223"/>
      <c r="CK39" s="223"/>
      <c r="CL39" s="223"/>
      <c r="CM39" s="223"/>
      <c r="CN39" s="223"/>
      <c r="CO39" s="223"/>
      <c r="CP39" s="223"/>
      <c r="CQ39" s="223"/>
      <c r="CR39" s="223"/>
      <c r="CS39" s="223"/>
      <c r="CT39" s="223"/>
      <c r="CU39" s="223"/>
      <c r="CV39" s="223"/>
      <c r="CW39" s="223"/>
      <c r="CX39" s="223"/>
      <c r="CY39" s="223"/>
    </row>
    <row r="40" spans="1:103" s="224" customFormat="1" ht="41.4" customHeight="1" x14ac:dyDescent="0.25">
      <c r="A40" s="638" t="s">
        <v>389</v>
      </c>
      <c r="B40" s="638"/>
      <c r="C40" s="20"/>
      <c r="D40" s="20"/>
      <c r="E40" s="20"/>
      <c r="F40" s="20"/>
      <c r="G40" s="20"/>
      <c r="H40" s="20"/>
      <c r="I40" s="80"/>
      <c r="J40" s="20"/>
      <c r="K40" s="20"/>
      <c r="L40" s="20"/>
      <c r="M40" s="20"/>
      <c r="N40" s="20"/>
      <c r="O40" s="96"/>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77"/>
      <c r="CF40" s="20"/>
      <c r="CG40" s="77"/>
      <c r="CH40" s="96"/>
      <c r="CI40" s="96"/>
      <c r="CJ40" s="223"/>
      <c r="CK40" s="223"/>
      <c r="CL40" s="223"/>
      <c r="CM40" s="223"/>
      <c r="CN40" s="223"/>
      <c r="CO40" s="223"/>
      <c r="CP40" s="223"/>
      <c r="CQ40" s="223"/>
      <c r="CR40" s="223"/>
      <c r="CS40" s="223"/>
      <c r="CT40" s="223"/>
      <c r="CU40" s="223"/>
      <c r="CV40" s="223"/>
      <c r="CW40" s="223"/>
      <c r="CX40" s="223"/>
      <c r="CY40" s="223"/>
    </row>
    <row r="41" spans="1:103" s="224" customFormat="1" ht="25.2" customHeight="1" x14ac:dyDescent="0.25">
      <c r="A41" s="650" t="s">
        <v>387</v>
      </c>
      <c r="B41" s="650"/>
      <c r="C41" s="225"/>
      <c r="D41" s="225"/>
      <c r="E41" s="225"/>
      <c r="F41" s="225"/>
      <c r="G41" s="225"/>
      <c r="H41" s="225"/>
      <c r="I41" s="226"/>
      <c r="J41" s="225"/>
      <c r="K41" s="225"/>
      <c r="L41" s="225"/>
      <c r="M41" s="225"/>
      <c r="N41" s="225"/>
      <c r="O41" s="227"/>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56"/>
      <c r="CF41" s="225"/>
      <c r="CG41" s="56"/>
      <c r="CH41" s="227"/>
      <c r="CI41" s="227"/>
      <c r="CJ41" s="223"/>
      <c r="CK41" s="223"/>
      <c r="CL41" s="223"/>
      <c r="CM41" s="223"/>
      <c r="CN41" s="223"/>
      <c r="CO41" s="223"/>
      <c r="CP41" s="223"/>
      <c r="CQ41" s="223"/>
      <c r="CR41" s="223"/>
      <c r="CS41" s="223"/>
      <c r="CT41" s="223"/>
      <c r="CU41" s="223"/>
      <c r="CV41" s="223"/>
      <c r="CW41" s="223"/>
      <c r="CX41" s="223"/>
      <c r="CY41" s="223"/>
    </row>
    <row r="42" spans="1:103" s="224" customFormat="1" ht="41.4" customHeight="1" x14ac:dyDescent="0.25">
      <c r="A42" s="638" t="s">
        <v>386</v>
      </c>
      <c r="B42" s="638"/>
      <c r="C42" s="20"/>
      <c r="D42" s="20"/>
      <c r="E42" s="20"/>
      <c r="F42" s="20"/>
      <c r="G42" s="20"/>
      <c r="H42" s="20"/>
      <c r="I42" s="80"/>
      <c r="J42" s="20"/>
      <c r="K42" s="20"/>
      <c r="L42" s="20"/>
      <c r="M42" s="20"/>
      <c r="N42" s="20"/>
      <c r="O42" s="96"/>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77"/>
      <c r="CF42" s="20"/>
      <c r="CG42" s="77"/>
      <c r="CH42" s="96"/>
      <c r="CI42" s="96"/>
      <c r="CJ42" s="223"/>
      <c r="CK42" s="223"/>
      <c r="CL42" s="223"/>
      <c r="CM42" s="223"/>
      <c r="CN42" s="223"/>
      <c r="CO42" s="223"/>
      <c r="CP42" s="223"/>
      <c r="CQ42" s="223"/>
      <c r="CR42" s="223"/>
      <c r="CS42" s="223"/>
      <c r="CT42" s="223"/>
      <c r="CU42" s="223"/>
      <c r="CV42" s="223"/>
      <c r="CW42" s="223"/>
      <c r="CX42" s="223"/>
      <c r="CY42" s="223"/>
    </row>
    <row r="43" spans="1:103" s="232" customFormat="1" ht="24" customHeight="1" x14ac:dyDescent="0.25">
      <c r="A43" s="639" t="s">
        <v>394</v>
      </c>
      <c r="B43" s="640"/>
      <c r="C43" s="9"/>
      <c r="D43" s="9"/>
      <c r="E43" s="9"/>
      <c r="F43" s="9"/>
      <c r="G43" s="9"/>
      <c r="H43" s="9"/>
      <c r="I43" s="228"/>
      <c r="J43" s="9"/>
      <c r="K43" s="9"/>
      <c r="L43" s="9"/>
      <c r="M43" s="9"/>
      <c r="N43" s="9"/>
      <c r="O43" s="22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230"/>
      <c r="CF43" s="9"/>
      <c r="CG43" s="230"/>
      <c r="CH43" s="229"/>
      <c r="CI43" s="229"/>
      <c r="CJ43" s="231"/>
      <c r="CK43" s="231"/>
      <c r="CL43" s="231"/>
      <c r="CM43" s="231"/>
      <c r="CN43" s="231"/>
      <c r="CO43" s="231"/>
      <c r="CP43" s="231"/>
      <c r="CQ43" s="231"/>
      <c r="CR43" s="231"/>
      <c r="CS43" s="231"/>
      <c r="CT43" s="231"/>
      <c r="CU43" s="231"/>
      <c r="CV43" s="231"/>
      <c r="CW43" s="231"/>
      <c r="CX43" s="231"/>
      <c r="CY43" s="231"/>
    </row>
    <row r="44" spans="1:103" s="232" customFormat="1" ht="24" customHeight="1" x14ac:dyDescent="0.25">
      <c r="A44" s="639" t="s">
        <v>393</v>
      </c>
      <c r="B44" s="640"/>
      <c r="C44" s="9"/>
      <c r="D44" s="9"/>
      <c r="E44" s="9"/>
      <c r="F44" s="9"/>
      <c r="G44" s="9"/>
      <c r="H44" s="9"/>
      <c r="I44" s="228"/>
      <c r="J44" s="9"/>
      <c r="K44" s="9"/>
      <c r="L44" s="9"/>
      <c r="M44" s="9"/>
      <c r="N44" s="9"/>
      <c r="O44" s="22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230"/>
      <c r="CF44" s="9"/>
      <c r="CG44" s="230"/>
      <c r="CH44" s="229"/>
      <c r="CI44" s="229"/>
      <c r="CJ44" s="231"/>
      <c r="CK44" s="231"/>
      <c r="CL44" s="231"/>
      <c r="CM44" s="231"/>
      <c r="CN44" s="231"/>
      <c r="CO44" s="231"/>
      <c r="CP44" s="231"/>
      <c r="CQ44" s="231"/>
      <c r="CR44" s="231"/>
      <c r="CS44" s="231"/>
      <c r="CT44" s="231"/>
      <c r="CU44" s="231"/>
      <c r="CV44" s="231"/>
      <c r="CW44" s="231"/>
      <c r="CX44" s="231"/>
      <c r="CY44" s="231"/>
    </row>
    <row r="45" spans="1:103" s="232" customFormat="1" ht="22.8" customHeight="1" x14ac:dyDescent="0.25">
      <c r="A45" s="639" t="s">
        <v>388</v>
      </c>
      <c r="B45" s="644"/>
      <c r="C45" s="9"/>
      <c r="D45" s="9"/>
      <c r="E45" s="9"/>
      <c r="F45" s="9"/>
      <c r="G45" s="9"/>
      <c r="H45" s="9"/>
      <c r="I45" s="228"/>
      <c r="J45" s="9"/>
      <c r="K45" s="9"/>
      <c r="L45" s="9"/>
      <c r="M45" s="9"/>
      <c r="N45" s="9"/>
      <c r="O45" s="22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230"/>
      <c r="CF45" s="9"/>
      <c r="CG45" s="230"/>
      <c r="CH45" s="229"/>
      <c r="CI45" s="229"/>
      <c r="CJ45" s="231"/>
      <c r="CK45" s="231"/>
      <c r="CL45" s="231"/>
      <c r="CM45" s="231"/>
      <c r="CN45" s="231"/>
      <c r="CO45" s="231"/>
      <c r="CP45" s="231"/>
      <c r="CQ45" s="231"/>
      <c r="CR45" s="231"/>
      <c r="CS45" s="231"/>
      <c r="CT45" s="231"/>
      <c r="CU45" s="231"/>
      <c r="CV45" s="231"/>
      <c r="CW45" s="231"/>
      <c r="CX45" s="231"/>
      <c r="CY45" s="231"/>
    </row>
    <row r="46" spans="1:103" s="224" customFormat="1" ht="41.4" customHeight="1" x14ac:dyDescent="0.25">
      <c r="A46" s="638" t="s">
        <v>390</v>
      </c>
      <c r="B46" s="638"/>
      <c r="C46" s="20"/>
      <c r="D46" s="20"/>
      <c r="E46" s="20"/>
      <c r="F46" s="20"/>
      <c r="G46" s="20"/>
      <c r="H46" s="20"/>
      <c r="I46" s="80"/>
      <c r="J46" s="20"/>
      <c r="K46" s="20"/>
      <c r="L46" s="20"/>
      <c r="M46" s="20"/>
      <c r="N46" s="20"/>
      <c r="O46" s="96"/>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77"/>
      <c r="CF46" s="20"/>
      <c r="CG46" s="77"/>
      <c r="CH46" s="96"/>
      <c r="CI46" s="96"/>
      <c r="CJ46" s="223"/>
      <c r="CK46" s="223"/>
      <c r="CL46" s="223"/>
      <c r="CM46" s="223"/>
      <c r="CN46" s="223"/>
      <c r="CO46" s="223"/>
      <c r="CP46" s="223"/>
      <c r="CQ46" s="223"/>
      <c r="CR46" s="223"/>
      <c r="CS46" s="223"/>
      <c r="CT46" s="223"/>
      <c r="CU46" s="223"/>
      <c r="CV46" s="223"/>
      <c r="CW46" s="223"/>
      <c r="CX46" s="223"/>
      <c r="CY46" s="223"/>
    </row>
    <row r="47" spans="1:103" s="232" customFormat="1" ht="24.6" customHeight="1" x14ac:dyDescent="0.25">
      <c r="A47" s="639" t="s">
        <v>392</v>
      </c>
      <c r="B47" s="644"/>
      <c r="C47" s="9"/>
      <c r="D47" s="9"/>
      <c r="E47" s="9"/>
      <c r="F47" s="9"/>
      <c r="G47" s="9"/>
      <c r="H47" s="9"/>
      <c r="I47" s="228"/>
      <c r="J47" s="9"/>
      <c r="K47" s="9"/>
      <c r="L47" s="9"/>
      <c r="M47" s="9"/>
      <c r="N47" s="9"/>
      <c r="O47" s="22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230"/>
      <c r="CF47" s="9"/>
      <c r="CG47" s="230"/>
      <c r="CH47" s="229"/>
      <c r="CI47" s="229"/>
      <c r="CJ47" s="231"/>
      <c r="CK47" s="231"/>
      <c r="CL47" s="231"/>
      <c r="CM47" s="231"/>
      <c r="CN47" s="231"/>
      <c r="CO47" s="231"/>
      <c r="CP47" s="231"/>
      <c r="CQ47" s="231"/>
      <c r="CR47" s="231"/>
      <c r="CS47" s="231"/>
      <c r="CT47" s="231"/>
      <c r="CU47" s="231"/>
      <c r="CV47" s="231"/>
      <c r="CW47" s="231"/>
      <c r="CX47" s="231"/>
      <c r="CY47" s="231"/>
    </row>
    <row r="48" spans="1:103" s="232" customFormat="1" ht="24.6" customHeight="1" x14ac:dyDescent="0.25">
      <c r="A48" s="639" t="s">
        <v>391</v>
      </c>
      <c r="B48" s="644"/>
      <c r="C48" s="9"/>
      <c r="D48" s="9"/>
      <c r="E48" s="9"/>
      <c r="F48" s="9"/>
      <c r="G48" s="9"/>
      <c r="H48" s="9"/>
      <c r="I48" s="228"/>
      <c r="J48" s="9"/>
      <c r="K48" s="9"/>
      <c r="L48" s="9"/>
      <c r="M48" s="9"/>
      <c r="N48" s="9"/>
      <c r="O48" s="22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230"/>
      <c r="CF48" s="9"/>
      <c r="CG48" s="230"/>
      <c r="CH48" s="229"/>
      <c r="CI48" s="229"/>
      <c r="CJ48" s="231"/>
      <c r="CK48" s="231"/>
      <c r="CL48" s="231"/>
      <c r="CM48" s="231"/>
      <c r="CN48" s="231"/>
      <c r="CO48" s="231"/>
      <c r="CP48" s="231"/>
      <c r="CQ48" s="231"/>
      <c r="CR48" s="231"/>
      <c r="CS48" s="231"/>
      <c r="CT48" s="231"/>
      <c r="CU48" s="231"/>
      <c r="CV48" s="231"/>
      <c r="CW48" s="231"/>
      <c r="CX48" s="231"/>
      <c r="CY48" s="231"/>
    </row>
    <row r="49" spans="1:103" s="224" customFormat="1" ht="18" customHeight="1" x14ac:dyDescent="0.25">
      <c r="A49" s="583"/>
      <c r="B49" s="584"/>
      <c r="C49" s="20"/>
      <c r="D49" s="20"/>
      <c r="E49" s="20"/>
      <c r="F49" s="20"/>
      <c r="G49" s="20"/>
      <c r="H49" s="20"/>
      <c r="I49" s="80"/>
      <c r="J49" s="20"/>
      <c r="K49" s="20"/>
      <c r="L49" s="20"/>
      <c r="M49" s="20"/>
      <c r="N49" s="20"/>
      <c r="O49" s="96"/>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77"/>
      <c r="CF49" s="20"/>
      <c r="CG49" s="77"/>
      <c r="CH49" s="96"/>
      <c r="CI49" s="96"/>
      <c r="CJ49" s="223"/>
      <c r="CK49" s="223"/>
      <c r="CL49" s="223"/>
      <c r="CM49" s="223"/>
      <c r="CN49" s="223"/>
      <c r="CO49" s="223"/>
      <c r="CP49" s="223"/>
      <c r="CQ49" s="223"/>
      <c r="CR49" s="223"/>
      <c r="CS49" s="223"/>
      <c r="CT49" s="223"/>
      <c r="CU49" s="223"/>
      <c r="CV49" s="223"/>
      <c r="CW49" s="223"/>
      <c r="CX49" s="223"/>
      <c r="CY49" s="223"/>
    </row>
    <row r="50" spans="1:103" s="232" customFormat="1" ht="25.2" customHeight="1" x14ac:dyDescent="0.3">
      <c r="A50" s="548" t="s">
        <v>349</v>
      </c>
      <c r="B50" s="345"/>
      <c r="C50" s="9"/>
      <c r="D50" s="9"/>
      <c r="E50" s="9"/>
      <c r="F50" s="9"/>
      <c r="G50" s="9"/>
      <c r="H50" s="9"/>
      <c r="I50" s="228"/>
      <c r="J50" s="9"/>
      <c r="K50" s="9"/>
      <c r="L50" s="9"/>
      <c r="M50" s="9"/>
      <c r="N50" s="9"/>
      <c r="O50" s="22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230"/>
      <c r="CF50" s="9"/>
      <c r="CG50" s="230"/>
      <c r="CH50" s="229"/>
      <c r="CI50" s="229"/>
      <c r="CJ50" s="231"/>
      <c r="CK50" s="231"/>
      <c r="CL50" s="231"/>
      <c r="CM50" s="231"/>
      <c r="CN50" s="231"/>
      <c r="CO50" s="231"/>
      <c r="CP50" s="231"/>
      <c r="CQ50" s="231"/>
      <c r="CR50" s="231"/>
      <c r="CS50" s="231"/>
      <c r="CT50" s="231"/>
      <c r="CU50" s="231"/>
      <c r="CV50" s="231"/>
      <c r="CW50" s="231"/>
      <c r="CX50" s="231"/>
      <c r="CY50" s="231"/>
    </row>
    <row r="51" spans="1:103" s="554" customFormat="1" ht="36" customHeight="1" x14ac:dyDescent="0.25">
      <c r="A51" s="641" t="s">
        <v>350</v>
      </c>
      <c r="B51" s="643"/>
      <c r="C51" s="549"/>
      <c r="D51" s="550"/>
      <c r="E51" s="550"/>
      <c r="F51" s="550"/>
      <c r="G51" s="550"/>
      <c r="H51" s="550"/>
      <c r="I51" s="550"/>
      <c r="J51" s="550"/>
      <c r="K51" s="550"/>
      <c r="L51" s="550"/>
      <c r="M51" s="550"/>
      <c r="N51" s="550"/>
      <c r="O51" s="551"/>
      <c r="P51" s="550"/>
      <c r="Q51" s="550"/>
      <c r="R51" s="550"/>
      <c r="S51" s="550"/>
      <c r="T51" s="550"/>
      <c r="U51" s="550"/>
      <c r="V51" s="550"/>
      <c r="W51" s="55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2"/>
      <c r="CF51" s="550"/>
      <c r="CG51" s="552"/>
      <c r="CH51" s="551"/>
      <c r="CI51" s="551"/>
      <c r="CJ51" s="553"/>
      <c r="CK51" s="553"/>
      <c r="CL51" s="553"/>
      <c r="CM51" s="553"/>
      <c r="CN51" s="553"/>
      <c r="CO51" s="553"/>
      <c r="CP51" s="553"/>
      <c r="CQ51" s="553"/>
      <c r="CR51" s="553"/>
      <c r="CS51" s="553"/>
      <c r="CT51" s="553"/>
      <c r="CU51" s="553"/>
      <c r="CV51" s="553"/>
      <c r="CW51" s="553"/>
      <c r="CX51" s="553"/>
      <c r="CY51" s="553"/>
    </row>
    <row r="52" spans="1:103" s="554" customFormat="1" ht="38.4" customHeight="1" x14ac:dyDescent="0.25">
      <c r="A52" s="641" t="s">
        <v>351</v>
      </c>
      <c r="B52" s="642"/>
      <c r="C52" s="549"/>
      <c r="D52" s="550"/>
      <c r="E52" s="550"/>
      <c r="F52" s="550"/>
      <c r="G52" s="550"/>
      <c r="H52" s="550"/>
      <c r="I52" s="550"/>
      <c r="J52" s="550"/>
      <c r="K52" s="550"/>
      <c r="L52" s="550"/>
      <c r="M52" s="550"/>
      <c r="N52" s="550"/>
      <c r="O52" s="551"/>
      <c r="P52" s="550"/>
      <c r="Q52" s="550"/>
      <c r="R52" s="550"/>
      <c r="S52" s="550"/>
      <c r="T52" s="550"/>
      <c r="U52" s="550"/>
      <c r="V52" s="550"/>
      <c r="W52" s="55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2"/>
      <c r="CF52" s="550"/>
      <c r="CG52" s="552"/>
      <c r="CH52" s="551"/>
      <c r="CI52" s="551"/>
      <c r="CJ52" s="553"/>
      <c r="CK52" s="553"/>
      <c r="CL52" s="553"/>
      <c r="CM52" s="553"/>
      <c r="CN52" s="553"/>
      <c r="CO52" s="553"/>
      <c r="CP52" s="553"/>
      <c r="CQ52" s="553"/>
      <c r="CR52" s="553"/>
      <c r="CS52" s="553"/>
      <c r="CT52" s="553"/>
      <c r="CU52" s="553"/>
      <c r="CV52" s="553"/>
      <c r="CW52" s="553"/>
      <c r="CX52" s="553"/>
      <c r="CY52" s="553"/>
    </row>
    <row r="53" spans="1:103" s="554" customFormat="1" ht="36" customHeight="1" x14ac:dyDescent="0.25">
      <c r="A53" s="641" t="s">
        <v>352</v>
      </c>
      <c r="B53" s="642"/>
      <c r="C53" s="549"/>
      <c r="D53" s="550"/>
      <c r="E53" s="550"/>
      <c r="F53" s="550"/>
      <c r="G53" s="550"/>
      <c r="H53" s="550"/>
      <c r="I53" s="550"/>
      <c r="J53" s="550"/>
      <c r="K53" s="550"/>
      <c r="L53" s="550"/>
      <c r="M53" s="550"/>
      <c r="N53" s="550"/>
      <c r="O53" s="551"/>
      <c r="P53" s="550"/>
      <c r="Q53" s="550"/>
      <c r="R53" s="550"/>
      <c r="S53" s="550"/>
      <c r="T53" s="550"/>
      <c r="U53" s="550"/>
      <c r="V53" s="550"/>
      <c r="W53" s="550"/>
      <c r="X53" s="550"/>
      <c r="Y53" s="550"/>
      <c r="Z53" s="550"/>
      <c r="AA53" s="550"/>
      <c r="AB53" s="550"/>
      <c r="AC53" s="550"/>
      <c r="AD53" s="550"/>
      <c r="AE53" s="550"/>
      <c r="AF53" s="550"/>
      <c r="AG53" s="550"/>
      <c r="AH53" s="550"/>
      <c r="AI53" s="550"/>
      <c r="AJ53" s="550"/>
      <c r="AK53" s="550"/>
      <c r="AL53" s="550"/>
      <c r="AM53" s="550"/>
      <c r="AN53" s="550"/>
      <c r="AO53" s="550"/>
      <c r="AP53" s="550"/>
      <c r="AQ53" s="550"/>
      <c r="AR53" s="550"/>
      <c r="AS53" s="550"/>
      <c r="AT53" s="550"/>
      <c r="AU53" s="550"/>
      <c r="AV53" s="550"/>
      <c r="AW53" s="550"/>
      <c r="AX53" s="550"/>
      <c r="AY53" s="550"/>
      <c r="AZ53" s="550"/>
      <c r="BA53" s="550"/>
      <c r="BB53" s="550"/>
      <c r="BC53" s="550"/>
      <c r="BD53" s="550"/>
      <c r="BE53" s="550"/>
      <c r="BF53" s="550"/>
      <c r="BG53" s="550"/>
      <c r="BH53" s="550"/>
      <c r="BI53" s="550"/>
      <c r="BJ53" s="550"/>
      <c r="BK53" s="550"/>
      <c r="BL53" s="550"/>
      <c r="BM53" s="550"/>
      <c r="BN53" s="550"/>
      <c r="BO53" s="550"/>
      <c r="BP53" s="550"/>
      <c r="BQ53" s="550"/>
      <c r="BR53" s="550"/>
      <c r="BS53" s="550"/>
      <c r="BT53" s="550"/>
      <c r="BU53" s="550"/>
      <c r="BV53" s="550"/>
      <c r="BW53" s="550"/>
      <c r="BX53" s="550"/>
      <c r="BY53" s="550"/>
      <c r="BZ53" s="550"/>
      <c r="CA53" s="550"/>
      <c r="CB53" s="550"/>
      <c r="CC53" s="550"/>
      <c r="CD53" s="550"/>
      <c r="CE53" s="555"/>
      <c r="CF53" s="556"/>
      <c r="CG53" s="552"/>
      <c r="CH53" s="551"/>
      <c r="CI53" s="551"/>
      <c r="CJ53" s="553"/>
      <c r="CK53" s="553"/>
      <c r="CL53" s="553"/>
      <c r="CM53" s="553"/>
      <c r="CN53" s="553"/>
      <c r="CO53" s="553"/>
      <c r="CP53" s="553"/>
      <c r="CQ53" s="553"/>
      <c r="CR53" s="553"/>
      <c r="CS53" s="553"/>
      <c r="CT53" s="553"/>
      <c r="CU53" s="553"/>
      <c r="CV53" s="553"/>
      <c r="CW53" s="553"/>
      <c r="CX53" s="553"/>
      <c r="CY53" s="553"/>
    </row>
    <row r="54" spans="1:103" s="554" customFormat="1" ht="38.4" customHeight="1" x14ac:dyDescent="0.25">
      <c r="A54" s="641" t="s">
        <v>353</v>
      </c>
      <c r="B54" s="642"/>
      <c r="C54" s="549"/>
      <c r="O54" s="557"/>
      <c r="CG54" s="558"/>
      <c r="CH54" s="557"/>
      <c r="CI54" s="557"/>
      <c r="CJ54" s="553"/>
      <c r="CK54" s="553"/>
      <c r="CL54" s="553"/>
      <c r="CM54" s="553"/>
      <c r="CN54" s="553"/>
      <c r="CO54" s="553"/>
      <c r="CP54" s="553"/>
      <c r="CQ54" s="553"/>
      <c r="CR54" s="553"/>
      <c r="CS54" s="553"/>
      <c r="CT54" s="553"/>
      <c r="CU54" s="553"/>
      <c r="CV54" s="553"/>
      <c r="CW54" s="553"/>
      <c r="CX54" s="553"/>
      <c r="CY54" s="553"/>
    </row>
    <row r="55" spans="1:103" s="554" customFormat="1" ht="40.200000000000003" customHeight="1" x14ac:dyDescent="0.25">
      <c r="A55" s="641" t="s">
        <v>406</v>
      </c>
      <c r="B55" s="647"/>
      <c r="C55" s="549"/>
      <c r="O55" s="557"/>
      <c r="CG55" s="558"/>
      <c r="CH55" s="557"/>
      <c r="CI55" s="557"/>
      <c r="CJ55" s="553"/>
      <c r="CK55" s="553"/>
      <c r="CL55" s="553"/>
      <c r="CM55" s="553"/>
      <c r="CN55" s="553"/>
      <c r="CO55" s="553"/>
      <c r="CP55" s="553"/>
      <c r="CQ55" s="553"/>
      <c r="CR55" s="553"/>
      <c r="CS55" s="553"/>
      <c r="CT55" s="553"/>
      <c r="CU55" s="553"/>
      <c r="CV55" s="553"/>
      <c r="CW55" s="553"/>
      <c r="CX55" s="553"/>
      <c r="CY55" s="553"/>
    </row>
    <row r="56" spans="1:103" s="554" customFormat="1" ht="23.4" customHeight="1" x14ac:dyDescent="0.25">
      <c r="A56" s="641" t="s">
        <v>354</v>
      </c>
      <c r="B56" s="647"/>
      <c r="C56" s="549"/>
      <c r="O56" s="557"/>
      <c r="CG56" s="558"/>
      <c r="CH56" s="557"/>
      <c r="CI56" s="557"/>
      <c r="CJ56" s="553"/>
      <c r="CK56" s="553"/>
      <c r="CL56" s="553"/>
      <c r="CM56" s="553"/>
      <c r="CN56" s="553"/>
      <c r="CO56" s="553"/>
      <c r="CP56" s="553"/>
      <c r="CQ56" s="553"/>
      <c r="CR56" s="553"/>
      <c r="CS56" s="553"/>
      <c r="CT56" s="553"/>
      <c r="CU56" s="553"/>
      <c r="CV56" s="553"/>
      <c r="CW56" s="553"/>
      <c r="CX56" s="553"/>
      <c r="CY56" s="553"/>
    </row>
    <row r="57" spans="1:103" s="554" customFormat="1" ht="37.200000000000003" customHeight="1" x14ac:dyDescent="0.25">
      <c r="A57" s="641" t="s">
        <v>355</v>
      </c>
      <c r="B57" s="643"/>
      <c r="C57" s="549"/>
      <c r="O57" s="557"/>
      <c r="CG57" s="558"/>
      <c r="CH57" s="557"/>
      <c r="CI57" s="557"/>
      <c r="CJ57" s="553"/>
      <c r="CK57" s="553"/>
      <c r="CL57" s="553"/>
      <c r="CM57" s="553"/>
      <c r="CN57" s="553"/>
      <c r="CO57" s="553"/>
      <c r="CP57" s="553"/>
      <c r="CQ57" s="553"/>
      <c r="CR57" s="553"/>
      <c r="CS57" s="553"/>
      <c r="CT57" s="553"/>
      <c r="CU57" s="553"/>
      <c r="CV57" s="553"/>
      <c r="CW57" s="553"/>
      <c r="CX57" s="553"/>
      <c r="CY57" s="553"/>
    </row>
    <row r="58" spans="1:103" s="554" customFormat="1" ht="37.200000000000003" customHeight="1" x14ac:dyDescent="0.25">
      <c r="A58" s="641" t="s">
        <v>356</v>
      </c>
      <c r="B58" s="643"/>
      <c r="C58" s="549"/>
      <c r="O58" s="557"/>
      <c r="CG58" s="558"/>
      <c r="CH58" s="557"/>
      <c r="CI58" s="557"/>
      <c r="CJ58" s="553"/>
      <c r="CK58" s="553"/>
      <c r="CL58" s="553"/>
      <c r="CM58" s="553"/>
      <c r="CN58" s="553"/>
      <c r="CO58" s="553"/>
      <c r="CP58" s="553"/>
      <c r="CQ58" s="553"/>
      <c r="CR58" s="553"/>
      <c r="CS58" s="553"/>
      <c r="CT58" s="553"/>
      <c r="CU58" s="553"/>
      <c r="CV58" s="553"/>
      <c r="CW58" s="553"/>
      <c r="CX58" s="553"/>
      <c r="CY58" s="553"/>
    </row>
    <row r="59" spans="1:103" s="554" customFormat="1" ht="64.2" customHeight="1" x14ac:dyDescent="0.25">
      <c r="A59" s="638" t="s">
        <v>415</v>
      </c>
      <c r="B59" s="638"/>
      <c r="C59" s="549"/>
      <c r="O59" s="557"/>
      <c r="CG59" s="558"/>
      <c r="CH59" s="557"/>
      <c r="CI59" s="557"/>
      <c r="CJ59" s="553"/>
      <c r="CK59" s="553"/>
      <c r="CL59" s="553"/>
      <c r="CM59" s="553"/>
      <c r="CN59" s="553"/>
      <c r="CO59" s="553"/>
      <c r="CP59" s="553"/>
      <c r="CQ59" s="553"/>
      <c r="CR59" s="553"/>
      <c r="CS59" s="553"/>
      <c r="CT59" s="553"/>
      <c r="CU59" s="553"/>
      <c r="CV59" s="553"/>
      <c r="CW59" s="553"/>
      <c r="CX59" s="553"/>
      <c r="CY59" s="553"/>
    </row>
    <row r="60" spans="1:103" s="554" customFormat="1" ht="23.4" customHeight="1" x14ac:dyDescent="0.25">
      <c r="A60" s="641" t="s">
        <v>357</v>
      </c>
      <c r="B60" s="643"/>
      <c r="C60" s="549"/>
      <c r="O60" s="557"/>
      <c r="CG60" s="558"/>
      <c r="CH60" s="557"/>
      <c r="CI60" s="557"/>
      <c r="CJ60" s="553"/>
      <c r="CK60" s="553"/>
      <c r="CL60" s="553"/>
      <c r="CM60" s="553"/>
      <c r="CN60" s="553"/>
      <c r="CO60" s="553"/>
      <c r="CP60" s="553"/>
      <c r="CQ60" s="553"/>
      <c r="CR60" s="553"/>
      <c r="CS60" s="553"/>
      <c r="CT60" s="553"/>
      <c r="CU60" s="553"/>
      <c r="CV60" s="553"/>
      <c r="CW60" s="553"/>
      <c r="CX60" s="553"/>
      <c r="CY60" s="553"/>
    </row>
    <row r="61" spans="1:103" s="554" customFormat="1" ht="22.8" customHeight="1" x14ac:dyDescent="0.25">
      <c r="A61" s="641" t="s">
        <v>358</v>
      </c>
      <c r="B61" s="642"/>
      <c r="C61" s="549"/>
      <c r="O61" s="557"/>
      <c r="CG61" s="558"/>
      <c r="CH61" s="557"/>
      <c r="CI61" s="557"/>
      <c r="CJ61" s="553"/>
      <c r="CK61" s="553"/>
      <c r="CL61" s="553"/>
      <c r="CM61" s="553"/>
      <c r="CN61" s="553"/>
      <c r="CO61" s="553"/>
      <c r="CP61" s="553"/>
      <c r="CQ61" s="553"/>
      <c r="CR61" s="553"/>
      <c r="CS61" s="553"/>
      <c r="CT61" s="553"/>
      <c r="CU61" s="553"/>
      <c r="CV61" s="553"/>
      <c r="CW61" s="553"/>
      <c r="CX61" s="553"/>
      <c r="CY61" s="553"/>
    </row>
    <row r="62" spans="1:103" s="554" customFormat="1" ht="22.8" customHeight="1" x14ac:dyDescent="0.25">
      <c r="A62" s="641" t="s">
        <v>359</v>
      </c>
      <c r="B62" s="642"/>
      <c r="C62" s="549"/>
      <c r="O62" s="557"/>
      <c r="CG62" s="558"/>
      <c r="CH62" s="557"/>
      <c r="CI62" s="557"/>
      <c r="CJ62" s="553"/>
      <c r="CK62" s="553"/>
      <c r="CL62" s="553"/>
      <c r="CM62" s="553"/>
      <c r="CN62" s="553"/>
      <c r="CO62" s="553"/>
      <c r="CP62" s="553"/>
      <c r="CQ62" s="553"/>
      <c r="CR62" s="553"/>
      <c r="CS62" s="553"/>
      <c r="CT62" s="553"/>
      <c r="CU62" s="553"/>
      <c r="CV62" s="553"/>
      <c r="CW62" s="553"/>
      <c r="CX62" s="553"/>
      <c r="CY62" s="553"/>
    </row>
    <row r="63" spans="1:103" s="554" customFormat="1" ht="21" customHeight="1" x14ac:dyDescent="0.25">
      <c r="A63" s="641" t="s">
        <v>360</v>
      </c>
      <c r="B63" s="642"/>
      <c r="C63" s="549"/>
      <c r="O63" s="557"/>
      <c r="CG63" s="558"/>
      <c r="CH63" s="557"/>
      <c r="CI63" s="557"/>
      <c r="CJ63" s="553"/>
      <c r="CK63" s="553"/>
      <c r="CL63" s="553"/>
      <c r="CM63" s="553"/>
      <c r="CN63" s="553"/>
      <c r="CO63" s="553"/>
      <c r="CP63" s="553"/>
      <c r="CQ63" s="553"/>
      <c r="CR63" s="553"/>
      <c r="CS63" s="553"/>
      <c r="CT63" s="553"/>
      <c r="CU63" s="553"/>
      <c r="CV63" s="553"/>
      <c r="CW63" s="553"/>
      <c r="CX63" s="553"/>
      <c r="CY63" s="553"/>
    </row>
    <row r="64" spans="1:103" s="554" customFormat="1" ht="22.5" customHeight="1" x14ac:dyDescent="0.25">
      <c r="A64" s="641" t="s">
        <v>361</v>
      </c>
      <c r="B64" s="642"/>
      <c r="C64" s="549"/>
      <c r="O64" s="557"/>
      <c r="CG64" s="558"/>
      <c r="CH64" s="557"/>
      <c r="CI64" s="557"/>
      <c r="CJ64" s="553"/>
      <c r="CK64" s="553"/>
      <c r="CL64" s="553"/>
      <c r="CM64" s="553"/>
      <c r="CN64" s="553"/>
      <c r="CO64" s="553"/>
      <c r="CP64" s="553"/>
      <c r="CQ64" s="553"/>
      <c r="CR64" s="553"/>
      <c r="CS64" s="553"/>
      <c r="CT64" s="553"/>
      <c r="CU64" s="553"/>
      <c r="CV64" s="553"/>
      <c r="CW64" s="553"/>
      <c r="CX64" s="553"/>
      <c r="CY64" s="553"/>
    </row>
    <row r="65" spans="1:103" s="554" customFormat="1" ht="21" customHeight="1" x14ac:dyDescent="0.25">
      <c r="A65" s="641" t="s">
        <v>362</v>
      </c>
      <c r="B65" s="642"/>
      <c r="C65" s="549"/>
      <c r="O65" s="557"/>
      <c r="CG65" s="558"/>
      <c r="CH65" s="557"/>
      <c r="CI65" s="557"/>
      <c r="CJ65" s="553"/>
      <c r="CK65" s="553"/>
      <c r="CL65" s="553"/>
      <c r="CM65" s="553"/>
      <c r="CN65" s="553"/>
      <c r="CO65" s="553"/>
      <c r="CP65" s="553"/>
      <c r="CQ65" s="553"/>
      <c r="CR65" s="553"/>
      <c r="CS65" s="553"/>
      <c r="CT65" s="553"/>
      <c r="CU65" s="553"/>
      <c r="CV65" s="553"/>
      <c r="CW65" s="553"/>
      <c r="CX65" s="553"/>
      <c r="CY65" s="553"/>
    </row>
    <row r="66" spans="1:103" s="554" customFormat="1" ht="21.6" customHeight="1" x14ac:dyDescent="0.25">
      <c r="A66" s="646" t="s">
        <v>363</v>
      </c>
      <c r="B66" s="646"/>
      <c r="C66" s="549"/>
      <c r="O66" s="557"/>
      <c r="CG66" s="558"/>
      <c r="CH66" s="557"/>
      <c r="CI66" s="557"/>
      <c r="CJ66" s="553"/>
      <c r="CK66" s="553"/>
      <c r="CL66" s="553"/>
      <c r="CM66" s="553"/>
      <c r="CN66" s="553"/>
      <c r="CO66" s="553"/>
      <c r="CP66" s="553"/>
      <c r="CQ66" s="553"/>
      <c r="CR66" s="553"/>
      <c r="CS66" s="553"/>
      <c r="CT66" s="553"/>
      <c r="CU66" s="553"/>
      <c r="CV66" s="553"/>
      <c r="CW66" s="553"/>
      <c r="CX66" s="553"/>
      <c r="CY66" s="553"/>
    </row>
    <row r="67" spans="1:103" s="347" customFormat="1" ht="40.200000000000003" customHeight="1" x14ac:dyDescent="0.3">
      <c r="A67" s="390" t="s">
        <v>257</v>
      </c>
      <c r="B67" s="390"/>
      <c r="C67" s="390"/>
      <c r="D67" s="346"/>
      <c r="E67" s="346"/>
      <c r="G67" s="346"/>
      <c r="O67" s="348"/>
      <c r="CG67" s="349"/>
      <c r="CH67" s="348"/>
      <c r="CI67" s="348"/>
      <c r="CJ67" s="350"/>
      <c r="CK67" s="350"/>
      <c r="CL67" s="350"/>
      <c r="CM67" s="350"/>
      <c r="CN67" s="350"/>
      <c r="CO67" s="350"/>
      <c r="CP67" s="350"/>
      <c r="CQ67" s="350"/>
      <c r="CR67" s="350"/>
      <c r="CS67" s="350"/>
      <c r="CT67" s="350"/>
      <c r="CU67" s="350"/>
      <c r="CV67" s="350"/>
      <c r="CW67" s="350"/>
      <c r="CX67" s="350"/>
      <c r="CY67" s="350"/>
    </row>
    <row r="68" spans="1:103" s="561" customFormat="1" ht="49.8" customHeight="1" x14ac:dyDescent="0.25">
      <c r="A68" s="639" t="s">
        <v>364</v>
      </c>
      <c r="B68" s="645"/>
      <c r="C68" s="559"/>
      <c r="D68" s="560"/>
      <c r="E68" s="560"/>
      <c r="G68" s="560"/>
      <c r="O68" s="562"/>
      <c r="CG68" s="563"/>
      <c r="CH68" s="562"/>
      <c r="CI68" s="562"/>
      <c r="CJ68" s="559"/>
      <c r="CK68" s="559"/>
      <c r="CL68" s="559"/>
      <c r="CM68" s="559"/>
      <c r="CN68" s="559"/>
      <c r="CO68" s="559"/>
      <c r="CP68" s="559"/>
      <c r="CQ68" s="559"/>
      <c r="CR68" s="559"/>
      <c r="CS68" s="559"/>
      <c r="CT68" s="559"/>
      <c r="CU68" s="559"/>
      <c r="CV68" s="559"/>
      <c r="CW68" s="559"/>
      <c r="CX68" s="559"/>
      <c r="CY68" s="559"/>
    </row>
    <row r="69" spans="1:103" s="561" customFormat="1" ht="35.4" customHeight="1" x14ac:dyDescent="0.25">
      <c r="A69" s="639" t="s">
        <v>365</v>
      </c>
      <c r="B69" s="645"/>
      <c r="C69" s="559"/>
      <c r="D69" s="560"/>
      <c r="E69" s="560"/>
      <c r="G69" s="560"/>
      <c r="O69" s="562"/>
      <c r="CG69" s="563"/>
      <c r="CH69" s="562"/>
      <c r="CI69" s="562"/>
      <c r="CJ69" s="559"/>
      <c r="CK69" s="559"/>
      <c r="CL69" s="559"/>
      <c r="CM69" s="559"/>
      <c r="CN69" s="559"/>
      <c r="CO69" s="559"/>
      <c r="CP69" s="559"/>
      <c r="CQ69" s="559"/>
      <c r="CR69" s="559"/>
      <c r="CS69" s="559"/>
      <c r="CT69" s="559"/>
      <c r="CU69" s="559"/>
      <c r="CV69" s="559"/>
      <c r="CW69" s="559"/>
      <c r="CX69" s="559"/>
      <c r="CY69" s="559"/>
    </row>
    <row r="70" spans="1:103" s="561" customFormat="1" ht="35.4" customHeight="1" x14ac:dyDescent="0.25">
      <c r="A70" s="639" t="s">
        <v>366</v>
      </c>
      <c r="B70" s="645"/>
      <c r="C70" s="146"/>
      <c r="D70" s="560"/>
      <c r="E70" s="560"/>
      <c r="G70" s="560"/>
      <c r="O70" s="562"/>
      <c r="CG70" s="563"/>
      <c r="CH70" s="562"/>
      <c r="CI70" s="562"/>
      <c r="CJ70" s="559"/>
      <c r="CK70" s="559"/>
      <c r="CL70" s="559"/>
      <c r="CM70" s="559"/>
      <c r="CN70" s="559"/>
      <c r="CO70" s="559"/>
      <c r="CP70" s="559"/>
      <c r="CQ70" s="559"/>
      <c r="CR70" s="559"/>
      <c r="CS70" s="559"/>
      <c r="CT70" s="559"/>
      <c r="CU70" s="559"/>
      <c r="CV70" s="559"/>
      <c r="CW70" s="559"/>
      <c r="CX70" s="559"/>
      <c r="CY70" s="559"/>
    </row>
    <row r="71" spans="1:103" s="561" customFormat="1" ht="24" customHeight="1" x14ac:dyDescent="0.25">
      <c r="A71" s="639" t="s">
        <v>367</v>
      </c>
      <c r="B71" s="645"/>
      <c r="C71" s="559"/>
      <c r="D71" s="560"/>
      <c r="E71" s="560"/>
      <c r="G71" s="560"/>
      <c r="O71" s="562"/>
      <c r="CG71" s="563"/>
      <c r="CH71" s="562"/>
      <c r="CI71" s="562"/>
      <c r="CJ71" s="559"/>
      <c r="CK71" s="559"/>
      <c r="CL71" s="559"/>
      <c r="CM71" s="559"/>
      <c r="CN71" s="559"/>
      <c r="CO71" s="559"/>
      <c r="CP71" s="559"/>
      <c r="CQ71" s="559"/>
      <c r="CR71" s="559"/>
      <c r="CS71" s="559"/>
      <c r="CT71" s="559"/>
      <c r="CU71" s="559"/>
      <c r="CV71" s="559"/>
      <c r="CW71" s="559"/>
      <c r="CX71" s="559"/>
      <c r="CY71" s="559"/>
    </row>
    <row r="72" spans="1:103" s="561" customFormat="1" ht="36" customHeight="1" x14ac:dyDescent="0.25">
      <c r="A72" s="639" t="s">
        <v>368</v>
      </c>
      <c r="B72" s="645"/>
      <c r="C72" s="559"/>
      <c r="D72" s="560"/>
      <c r="E72" s="560"/>
      <c r="G72" s="560"/>
      <c r="O72" s="562"/>
      <c r="CG72" s="563"/>
      <c r="CH72" s="562"/>
      <c r="CI72" s="562"/>
      <c r="CJ72" s="559"/>
      <c r="CK72" s="559"/>
      <c r="CL72" s="559"/>
      <c r="CM72" s="559"/>
      <c r="CN72" s="559"/>
      <c r="CO72" s="559"/>
      <c r="CP72" s="559"/>
      <c r="CQ72" s="559"/>
      <c r="CR72" s="559"/>
      <c r="CS72" s="559"/>
      <c r="CT72" s="559"/>
      <c r="CU72" s="559"/>
      <c r="CV72" s="559"/>
      <c r="CW72" s="559"/>
      <c r="CX72" s="559"/>
      <c r="CY72" s="559"/>
    </row>
    <row r="73" spans="1:103" s="561" customFormat="1" ht="35.4" customHeight="1" x14ac:dyDescent="0.25">
      <c r="A73" s="639" t="s">
        <v>369</v>
      </c>
      <c r="B73" s="645"/>
      <c r="C73" s="146"/>
      <c r="D73" s="560"/>
      <c r="E73" s="560"/>
      <c r="G73" s="560"/>
      <c r="O73" s="562"/>
      <c r="CG73" s="563"/>
      <c r="CH73" s="562"/>
      <c r="CI73" s="562"/>
      <c r="CJ73" s="559"/>
      <c r="CK73" s="559"/>
      <c r="CL73" s="559"/>
      <c r="CM73" s="559"/>
      <c r="CN73" s="559"/>
      <c r="CO73" s="559"/>
      <c r="CP73" s="559"/>
      <c r="CQ73" s="559"/>
      <c r="CR73" s="559"/>
      <c r="CS73" s="559"/>
      <c r="CT73" s="559"/>
      <c r="CU73" s="559"/>
      <c r="CV73" s="559"/>
      <c r="CW73" s="559"/>
      <c r="CX73" s="559"/>
      <c r="CY73" s="559"/>
    </row>
    <row r="74" spans="1:103" s="561" customFormat="1" ht="35.4" customHeight="1" x14ac:dyDescent="0.25">
      <c r="A74" s="639" t="s">
        <v>370</v>
      </c>
      <c r="B74" s="645"/>
      <c r="C74" s="559"/>
      <c r="D74" s="560"/>
      <c r="E74" s="560"/>
      <c r="G74" s="560"/>
      <c r="O74" s="562"/>
      <c r="CG74" s="563"/>
      <c r="CH74" s="562"/>
      <c r="CI74" s="562"/>
      <c r="CJ74" s="559"/>
      <c r="CK74" s="559"/>
      <c r="CL74" s="559"/>
      <c r="CM74" s="559"/>
      <c r="CN74" s="559"/>
      <c r="CO74" s="559"/>
      <c r="CP74" s="559"/>
      <c r="CQ74" s="559"/>
      <c r="CR74" s="559"/>
      <c r="CS74" s="559"/>
      <c r="CT74" s="559"/>
      <c r="CU74" s="559"/>
      <c r="CV74" s="559"/>
      <c r="CW74" s="559"/>
      <c r="CX74" s="559"/>
      <c r="CY74" s="559"/>
    </row>
    <row r="75" spans="1:103" s="561" customFormat="1" ht="34.200000000000003" customHeight="1" x14ac:dyDescent="0.25">
      <c r="A75" s="639" t="s">
        <v>371</v>
      </c>
      <c r="B75" s="640"/>
      <c r="C75" s="559"/>
      <c r="D75" s="560"/>
      <c r="E75" s="560"/>
      <c r="G75" s="560"/>
      <c r="O75" s="562"/>
      <c r="CG75" s="563"/>
      <c r="CH75" s="562"/>
      <c r="CI75" s="562"/>
      <c r="CJ75" s="559"/>
      <c r="CK75" s="559"/>
      <c r="CL75" s="559"/>
      <c r="CM75" s="559"/>
      <c r="CN75" s="559"/>
      <c r="CO75" s="559"/>
      <c r="CP75" s="559"/>
      <c r="CQ75" s="559"/>
      <c r="CR75" s="559"/>
      <c r="CS75" s="559"/>
      <c r="CT75" s="559"/>
      <c r="CU75" s="559"/>
      <c r="CV75" s="559"/>
      <c r="CW75" s="559"/>
      <c r="CX75" s="559"/>
      <c r="CY75" s="559"/>
    </row>
    <row r="76" spans="1:103" s="561" customFormat="1" ht="36" customHeight="1" x14ac:dyDescent="0.25">
      <c r="A76" s="639" t="s">
        <v>372</v>
      </c>
      <c r="B76" s="640"/>
      <c r="C76" s="559"/>
      <c r="D76" s="560"/>
      <c r="E76" s="560"/>
      <c r="G76" s="560"/>
      <c r="O76" s="562"/>
      <c r="CG76" s="563"/>
      <c r="CH76" s="562"/>
      <c r="CI76" s="562"/>
      <c r="CJ76" s="559"/>
      <c r="CK76" s="559"/>
      <c r="CL76" s="559"/>
      <c r="CM76" s="559"/>
      <c r="CN76" s="559"/>
      <c r="CO76" s="559"/>
      <c r="CP76" s="559"/>
      <c r="CQ76" s="559"/>
      <c r="CR76" s="559"/>
      <c r="CS76" s="559"/>
      <c r="CT76" s="559"/>
      <c r="CU76" s="559"/>
      <c r="CV76" s="559"/>
      <c r="CW76" s="559"/>
      <c r="CX76" s="559"/>
      <c r="CY76" s="559"/>
    </row>
    <row r="77" spans="1:103" s="564" customFormat="1" ht="35.4" customHeight="1" x14ac:dyDescent="0.25">
      <c r="A77" s="641" t="s">
        <v>373</v>
      </c>
      <c r="B77" s="649"/>
      <c r="C77" s="559"/>
      <c r="D77" s="560"/>
      <c r="E77" s="560"/>
      <c r="G77" s="560"/>
      <c r="I77" s="561"/>
      <c r="O77" s="565"/>
      <c r="CG77" s="566"/>
      <c r="CH77" s="565"/>
      <c r="CI77" s="565"/>
      <c r="CJ77" s="567"/>
      <c r="CK77" s="567"/>
      <c r="CL77" s="567"/>
      <c r="CM77" s="567"/>
      <c r="CN77" s="567"/>
      <c r="CO77" s="567"/>
      <c r="CP77" s="567"/>
      <c r="CQ77" s="567"/>
      <c r="CR77" s="567"/>
      <c r="CS77" s="567"/>
      <c r="CT77" s="567"/>
      <c r="CU77" s="567"/>
      <c r="CV77" s="567"/>
      <c r="CW77" s="567"/>
      <c r="CX77" s="567"/>
      <c r="CY77" s="567"/>
    </row>
    <row r="78" spans="1:103" s="561" customFormat="1" ht="34.200000000000003" customHeight="1" x14ac:dyDescent="0.25">
      <c r="A78" s="641" t="s">
        <v>374</v>
      </c>
      <c r="B78" s="649"/>
      <c r="C78" s="559"/>
      <c r="D78" s="568"/>
      <c r="E78" s="568"/>
      <c r="G78" s="568"/>
      <c r="O78" s="562"/>
      <c r="CG78" s="563"/>
      <c r="CH78" s="562"/>
      <c r="CI78" s="562"/>
      <c r="CJ78" s="559"/>
      <c r="CK78" s="559"/>
      <c r="CL78" s="559"/>
      <c r="CM78" s="559"/>
      <c r="CN78" s="559"/>
      <c r="CO78" s="559"/>
      <c r="CP78" s="559"/>
      <c r="CQ78" s="559"/>
      <c r="CR78" s="559"/>
      <c r="CS78" s="559"/>
      <c r="CT78" s="559"/>
      <c r="CU78" s="559"/>
      <c r="CV78" s="559"/>
      <c r="CW78" s="559"/>
      <c r="CX78" s="559"/>
      <c r="CY78" s="559"/>
    </row>
    <row r="79" spans="1:103" s="561" customFormat="1" ht="36.6" customHeight="1" x14ac:dyDescent="0.25">
      <c r="A79" s="649" t="s">
        <v>375</v>
      </c>
      <c r="B79" s="649"/>
      <c r="C79" s="559"/>
      <c r="D79" s="568"/>
      <c r="E79" s="568"/>
      <c r="G79" s="568"/>
      <c r="O79" s="562"/>
      <c r="CG79" s="563"/>
      <c r="CH79" s="562"/>
      <c r="CI79" s="562"/>
      <c r="CJ79" s="559"/>
      <c r="CK79" s="559"/>
      <c r="CL79" s="559"/>
      <c r="CM79" s="559"/>
      <c r="CN79" s="559"/>
      <c r="CO79" s="559"/>
      <c r="CP79" s="559"/>
      <c r="CQ79" s="559"/>
      <c r="CR79" s="559"/>
      <c r="CS79" s="559"/>
      <c r="CT79" s="559"/>
      <c r="CU79" s="559"/>
      <c r="CV79" s="559"/>
      <c r="CW79" s="559"/>
      <c r="CX79" s="559"/>
      <c r="CY79" s="559"/>
    </row>
    <row r="80" spans="1:103" s="561" customFormat="1" ht="24" customHeight="1" x14ac:dyDescent="0.25">
      <c r="A80" s="649" t="s">
        <v>414</v>
      </c>
      <c r="B80" s="649"/>
      <c r="C80" s="559"/>
      <c r="D80" s="568"/>
      <c r="E80" s="568"/>
      <c r="G80" s="568"/>
      <c r="O80" s="562"/>
      <c r="CG80" s="563"/>
      <c r="CH80" s="562"/>
      <c r="CI80" s="562"/>
      <c r="CJ80" s="559"/>
      <c r="CK80" s="559"/>
      <c r="CL80" s="559"/>
      <c r="CM80" s="559"/>
      <c r="CN80" s="559"/>
      <c r="CO80" s="559"/>
      <c r="CP80" s="559"/>
      <c r="CQ80" s="559"/>
      <c r="CR80" s="559"/>
      <c r="CS80" s="559"/>
      <c r="CT80" s="559"/>
      <c r="CU80" s="559"/>
      <c r="CV80" s="559"/>
      <c r="CW80" s="559"/>
      <c r="CX80" s="559"/>
      <c r="CY80" s="559"/>
    </row>
    <row r="81" spans="1:103" s="347" customFormat="1" ht="40.200000000000003" customHeight="1" x14ac:dyDescent="0.3">
      <c r="A81" s="390" t="s">
        <v>348</v>
      </c>
      <c r="B81" s="390"/>
      <c r="C81" s="390"/>
      <c r="D81" s="346"/>
      <c r="E81" s="346"/>
      <c r="G81" s="346"/>
      <c r="O81" s="348"/>
      <c r="CG81" s="349"/>
      <c r="CH81" s="348"/>
      <c r="CI81" s="348"/>
      <c r="CJ81" s="350"/>
      <c r="CK81" s="350"/>
      <c r="CL81" s="350"/>
      <c r="CM81" s="350"/>
      <c r="CN81" s="350"/>
      <c r="CO81" s="350"/>
      <c r="CP81" s="350"/>
      <c r="CQ81" s="350"/>
      <c r="CR81" s="350"/>
      <c r="CS81" s="350"/>
      <c r="CT81" s="350"/>
      <c r="CU81" s="350"/>
      <c r="CV81" s="350"/>
      <c r="CW81" s="350"/>
      <c r="CX81" s="350"/>
      <c r="CY81" s="350"/>
    </row>
    <row r="82" spans="1:103" s="560" customFormat="1" ht="76.2" customHeight="1" x14ac:dyDescent="0.25">
      <c r="A82" s="639" t="s">
        <v>417</v>
      </c>
      <c r="B82" s="645"/>
      <c r="C82" s="559"/>
      <c r="I82" s="568"/>
      <c r="O82" s="569"/>
      <c r="CG82" s="570"/>
      <c r="CH82" s="569"/>
      <c r="CI82" s="569"/>
      <c r="CJ82" s="571"/>
      <c r="CK82" s="571"/>
      <c r="CL82" s="571"/>
      <c r="CM82" s="571"/>
      <c r="CN82" s="571"/>
      <c r="CO82" s="571"/>
      <c r="CP82" s="571"/>
      <c r="CQ82" s="571"/>
      <c r="CR82" s="571"/>
      <c r="CS82" s="571"/>
      <c r="CT82" s="571"/>
      <c r="CU82" s="571"/>
      <c r="CV82" s="571"/>
      <c r="CW82" s="571"/>
      <c r="CX82" s="571"/>
      <c r="CY82" s="571"/>
    </row>
    <row r="83" spans="1:103" s="573" customFormat="1" ht="48.6" customHeight="1" x14ac:dyDescent="0.25">
      <c r="A83" s="638" t="s">
        <v>397</v>
      </c>
      <c r="B83" s="638"/>
      <c r="C83" s="549"/>
      <c r="I83" s="554"/>
      <c r="O83" s="574"/>
      <c r="CG83" s="575"/>
      <c r="CH83" s="574"/>
      <c r="CI83" s="574"/>
      <c r="CJ83" s="572"/>
      <c r="CK83" s="572"/>
      <c r="CL83" s="572"/>
      <c r="CM83" s="572"/>
      <c r="CN83" s="572"/>
      <c r="CO83" s="572"/>
      <c r="CP83" s="572"/>
      <c r="CQ83" s="572"/>
      <c r="CR83" s="572"/>
      <c r="CS83" s="572"/>
      <c r="CT83" s="572"/>
      <c r="CU83" s="572"/>
      <c r="CV83" s="572"/>
      <c r="CW83" s="572"/>
      <c r="CX83" s="572"/>
      <c r="CY83" s="572"/>
    </row>
    <row r="84" spans="1:103" s="573" customFormat="1" ht="41.4" customHeight="1" x14ac:dyDescent="0.25">
      <c r="A84" s="638" t="s">
        <v>398</v>
      </c>
      <c r="B84" s="638"/>
      <c r="C84" s="549"/>
      <c r="I84" s="554"/>
      <c r="O84" s="574"/>
      <c r="CG84" s="575"/>
      <c r="CH84" s="574"/>
      <c r="CI84" s="574"/>
      <c r="CJ84" s="572"/>
      <c r="CK84" s="572"/>
      <c r="CL84" s="572"/>
      <c r="CM84" s="572"/>
      <c r="CN84" s="572"/>
      <c r="CO84" s="572"/>
      <c r="CP84" s="572"/>
      <c r="CQ84" s="572"/>
      <c r="CR84" s="572"/>
      <c r="CS84" s="572"/>
      <c r="CT84" s="572"/>
      <c r="CU84" s="572"/>
      <c r="CV84" s="572"/>
      <c r="CW84" s="572"/>
      <c r="CX84" s="572"/>
      <c r="CY84" s="572"/>
    </row>
    <row r="85" spans="1:103" s="560" customFormat="1" ht="80.400000000000006" customHeight="1" x14ac:dyDescent="0.25">
      <c r="A85" s="648" t="s">
        <v>418</v>
      </c>
      <c r="B85" s="648"/>
      <c r="C85" s="559"/>
      <c r="I85" s="568"/>
      <c r="O85" s="569"/>
      <c r="CG85" s="570"/>
      <c r="CH85" s="569"/>
      <c r="CI85" s="569"/>
      <c r="CJ85" s="571"/>
      <c r="CK85" s="571"/>
      <c r="CL85" s="571"/>
      <c r="CM85" s="571"/>
      <c r="CN85" s="571"/>
      <c r="CO85" s="571"/>
      <c r="CP85" s="571"/>
      <c r="CQ85" s="571"/>
      <c r="CR85" s="571"/>
      <c r="CS85" s="571"/>
      <c r="CT85" s="571"/>
      <c r="CU85" s="571"/>
      <c r="CV85" s="571"/>
      <c r="CW85" s="571"/>
      <c r="CX85" s="571"/>
      <c r="CY85" s="571"/>
    </row>
    <row r="86" spans="1:103" s="560" customFormat="1" ht="81.599999999999994" customHeight="1" x14ac:dyDescent="0.25">
      <c r="A86" s="639" t="s">
        <v>419</v>
      </c>
      <c r="B86" s="645"/>
      <c r="C86" s="559"/>
      <c r="I86" s="568"/>
      <c r="O86" s="569"/>
      <c r="CG86" s="570"/>
      <c r="CH86" s="569"/>
      <c r="CI86" s="569"/>
      <c r="CJ86" s="571"/>
      <c r="CK86" s="571"/>
      <c r="CL86" s="571"/>
      <c r="CM86" s="571"/>
      <c r="CN86" s="571"/>
      <c r="CO86" s="571"/>
      <c r="CP86" s="571"/>
      <c r="CQ86" s="571"/>
      <c r="CR86" s="571"/>
      <c r="CS86" s="571"/>
      <c r="CT86" s="571"/>
      <c r="CU86" s="571"/>
      <c r="CV86" s="571"/>
      <c r="CW86" s="571"/>
      <c r="CX86" s="571"/>
      <c r="CY86" s="571"/>
    </row>
    <row r="87" spans="1:103" s="573" customFormat="1" ht="49.8" customHeight="1" x14ac:dyDescent="0.25">
      <c r="A87" s="641" t="s">
        <v>396</v>
      </c>
      <c r="B87" s="641"/>
      <c r="C87" s="572"/>
      <c r="I87" s="554"/>
      <c r="O87" s="574"/>
      <c r="CG87" s="575"/>
      <c r="CH87" s="574"/>
      <c r="CI87" s="574"/>
      <c r="CJ87" s="572"/>
      <c r="CK87" s="572"/>
      <c r="CL87" s="572"/>
      <c r="CM87" s="572"/>
      <c r="CN87" s="572"/>
      <c r="CO87" s="572"/>
      <c r="CP87" s="572"/>
      <c r="CQ87" s="572"/>
      <c r="CR87" s="572"/>
      <c r="CS87" s="572"/>
      <c r="CT87" s="572"/>
      <c r="CU87" s="572"/>
      <c r="CV87" s="572"/>
      <c r="CW87" s="572"/>
      <c r="CX87" s="572"/>
      <c r="CY87" s="572"/>
    </row>
    <row r="88" spans="1:103" s="347" customFormat="1" ht="40.200000000000003" customHeight="1" x14ac:dyDescent="0.3">
      <c r="A88" s="548" t="s">
        <v>395</v>
      </c>
      <c r="B88" s="390"/>
      <c r="C88" s="390"/>
      <c r="D88" s="346"/>
      <c r="E88" s="346"/>
      <c r="G88" s="346"/>
      <c r="O88" s="348"/>
      <c r="CG88" s="349"/>
      <c r="CH88" s="348"/>
      <c r="CI88" s="348"/>
      <c r="CJ88" s="350"/>
      <c r="CK88" s="350"/>
      <c r="CL88" s="350"/>
      <c r="CM88" s="350"/>
      <c r="CN88" s="350"/>
      <c r="CO88" s="350"/>
      <c r="CP88" s="350"/>
      <c r="CQ88" s="350"/>
      <c r="CR88" s="350"/>
      <c r="CS88" s="350"/>
      <c r="CT88" s="350"/>
      <c r="CU88" s="350"/>
      <c r="CV88" s="350"/>
      <c r="CW88" s="350"/>
      <c r="CX88" s="350"/>
      <c r="CY88" s="350"/>
    </row>
    <row r="89" spans="1:103" s="560" customFormat="1" ht="35.4" customHeight="1" x14ac:dyDescent="0.25">
      <c r="A89" s="651" t="s">
        <v>379</v>
      </c>
      <c r="B89" s="651"/>
      <c r="C89" s="559"/>
      <c r="I89" s="568"/>
      <c r="O89" s="569"/>
      <c r="CG89" s="570"/>
      <c r="CH89" s="569"/>
      <c r="CI89" s="569"/>
      <c r="CJ89" s="571"/>
      <c r="CK89" s="571"/>
      <c r="CL89" s="571"/>
      <c r="CM89" s="571"/>
      <c r="CN89" s="571"/>
      <c r="CO89" s="571"/>
      <c r="CP89" s="571"/>
      <c r="CQ89" s="571"/>
      <c r="CR89" s="571"/>
      <c r="CS89" s="571"/>
      <c r="CT89" s="571"/>
      <c r="CU89" s="571"/>
      <c r="CV89" s="571"/>
      <c r="CW89" s="571"/>
      <c r="CX89" s="571"/>
      <c r="CY89" s="571"/>
    </row>
    <row r="90" spans="1:103" s="560" customFormat="1" ht="36.6" customHeight="1" x14ac:dyDescent="0.25">
      <c r="A90" s="651" t="s">
        <v>376</v>
      </c>
      <c r="B90" s="651"/>
      <c r="C90" s="559"/>
      <c r="I90" s="568"/>
      <c r="O90" s="569"/>
      <c r="CG90" s="570"/>
      <c r="CH90" s="569"/>
      <c r="CI90" s="569"/>
      <c r="CJ90" s="571"/>
      <c r="CK90" s="571"/>
      <c r="CL90" s="571"/>
      <c r="CM90" s="571"/>
      <c r="CN90" s="571"/>
      <c r="CO90" s="571"/>
      <c r="CP90" s="571"/>
      <c r="CQ90" s="571"/>
      <c r="CR90" s="571"/>
      <c r="CS90" s="571"/>
      <c r="CT90" s="571"/>
      <c r="CU90" s="571"/>
      <c r="CV90" s="571"/>
      <c r="CW90" s="571"/>
      <c r="CX90" s="571"/>
      <c r="CY90" s="571"/>
    </row>
    <row r="91" spans="1:103" s="560" customFormat="1" ht="48.6" customHeight="1" x14ac:dyDescent="0.25">
      <c r="A91" s="651" t="s">
        <v>377</v>
      </c>
      <c r="B91" s="651"/>
      <c r="C91" s="559"/>
      <c r="I91" s="568"/>
      <c r="O91" s="569"/>
      <c r="CG91" s="570"/>
      <c r="CH91" s="569"/>
      <c r="CI91" s="569"/>
      <c r="CJ91" s="571"/>
      <c r="CK91" s="571"/>
      <c r="CL91" s="571"/>
      <c r="CM91" s="571"/>
      <c r="CN91" s="571"/>
      <c r="CO91" s="571"/>
      <c r="CP91" s="571"/>
      <c r="CQ91" s="571"/>
      <c r="CR91" s="571"/>
      <c r="CS91" s="571"/>
      <c r="CT91" s="571"/>
      <c r="CU91" s="571"/>
      <c r="CV91" s="571"/>
      <c r="CW91" s="571"/>
      <c r="CX91" s="571"/>
      <c r="CY91" s="571"/>
    </row>
    <row r="92" spans="1:103" s="560" customFormat="1" ht="23.4" customHeight="1" x14ac:dyDescent="0.25">
      <c r="A92" s="651" t="s">
        <v>378</v>
      </c>
      <c r="B92" s="651"/>
      <c r="C92" s="559"/>
      <c r="I92" s="568"/>
      <c r="O92" s="569"/>
      <c r="CG92" s="570"/>
      <c r="CH92" s="569"/>
      <c r="CI92" s="569"/>
      <c r="CJ92" s="571"/>
      <c r="CK92" s="571"/>
      <c r="CL92" s="571"/>
      <c r="CM92" s="571"/>
      <c r="CN92" s="571"/>
      <c r="CO92" s="571"/>
      <c r="CP92" s="571"/>
      <c r="CQ92" s="571"/>
      <c r="CR92" s="571"/>
      <c r="CS92" s="571"/>
      <c r="CT92" s="571"/>
      <c r="CU92" s="571"/>
      <c r="CV92" s="571"/>
      <c r="CW92" s="571"/>
      <c r="CX92" s="571"/>
      <c r="CY92" s="571"/>
    </row>
    <row r="93" spans="1:103" s="560" customFormat="1" ht="37.200000000000003" customHeight="1" x14ac:dyDescent="0.25">
      <c r="A93" s="651" t="s">
        <v>380</v>
      </c>
      <c r="B93" s="651"/>
      <c r="C93" s="559"/>
      <c r="I93" s="568"/>
      <c r="O93" s="569"/>
      <c r="CG93" s="570"/>
      <c r="CH93" s="569"/>
      <c r="CI93" s="569"/>
      <c r="CJ93" s="571"/>
      <c r="CK93" s="571"/>
      <c r="CL93" s="571"/>
      <c r="CM93" s="571"/>
      <c r="CN93" s="571"/>
      <c r="CO93" s="571"/>
      <c r="CP93" s="571"/>
      <c r="CQ93" s="571"/>
      <c r="CR93" s="571"/>
      <c r="CS93" s="571"/>
      <c r="CT93" s="571"/>
      <c r="CU93" s="571"/>
      <c r="CV93" s="571"/>
      <c r="CW93" s="571"/>
      <c r="CX93" s="571"/>
      <c r="CY93" s="571"/>
    </row>
    <row r="94" spans="1:103" s="560" customFormat="1" ht="36" customHeight="1" x14ac:dyDescent="0.25">
      <c r="A94" s="651" t="s">
        <v>381</v>
      </c>
      <c r="B94" s="651"/>
      <c r="C94" s="559"/>
      <c r="I94" s="568"/>
      <c r="O94" s="569"/>
      <c r="CG94" s="570"/>
      <c r="CH94" s="569"/>
      <c r="CI94" s="569"/>
      <c r="CJ94" s="571"/>
      <c r="CK94" s="571"/>
      <c r="CL94" s="571"/>
      <c r="CM94" s="571"/>
      <c r="CN94" s="571"/>
      <c r="CO94" s="571"/>
      <c r="CP94" s="571"/>
      <c r="CQ94" s="571"/>
      <c r="CR94" s="571"/>
      <c r="CS94" s="571"/>
      <c r="CT94" s="571"/>
      <c r="CU94" s="571"/>
      <c r="CV94" s="571"/>
      <c r="CW94" s="571"/>
      <c r="CX94" s="571"/>
      <c r="CY94" s="571"/>
    </row>
    <row r="95" spans="1:103" s="560" customFormat="1" ht="35.4" customHeight="1" x14ac:dyDescent="0.25">
      <c r="A95" s="651" t="s">
        <v>382</v>
      </c>
      <c r="B95" s="651"/>
      <c r="C95" s="559"/>
      <c r="I95" s="568"/>
      <c r="O95" s="569"/>
      <c r="CG95" s="570"/>
      <c r="CH95" s="569"/>
      <c r="CI95" s="569"/>
      <c r="CJ95" s="571"/>
      <c r="CK95" s="571"/>
      <c r="CL95" s="571"/>
      <c r="CM95" s="571"/>
      <c r="CN95" s="571"/>
      <c r="CO95" s="571"/>
      <c r="CP95" s="571"/>
      <c r="CQ95" s="571"/>
      <c r="CR95" s="571"/>
      <c r="CS95" s="571"/>
      <c r="CT95" s="571"/>
      <c r="CU95" s="571"/>
      <c r="CV95" s="571"/>
      <c r="CW95" s="571"/>
      <c r="CX95" s="571"/>
      <c r="CY95" s="571"/>
    </row>
    <row r="96" spans="1:103" s="560" customFormat="1" ht="34.200000000000003" customHeight="1" x14ac:dyDescent="0.25">
      <c r="A96" s="651" t="s">
        <v>383</v>
      </c>
      <c r="B96" s="651"/>
      <c r="C96" s="559"/>
      <c r="I96" s="568"/>
      <c r="O96" s="569"/>
      <c r="CG96" s="570"/>
      <c r="CH96" s="569"/>
      <c r="CI96" s="569"/>
      <c r="CJ96" s="571"/>
      <c r="CK96" s="571"/>
      <c r="CL96" s="571"/>
      <c r="CM96" s="571"/>
      <c r="CN96" s="571"/>
      <c r="CO96" s="571"/>
      <c r="CP96" s="571"/>
      <c r="CQ96" s="571"/>
      <c r="CR96" s="571"/>
      <c r="CS96" s="571"/>
      <c r="CT96" s="571"/>
      <c r="CU96" s="571"/>
      <c r="CV96" s="571"/>
      <c r="CW96" s="571"/>
      <c r="CX96" s="571"/>
      <c r="CY96" s="571"/>
    </row>
    <row r="97" spans="1:103" s="560" customFormat="1" ht="21.6" customHeight="1" x14ac:dyDescent="0.25">
      <c r="A97" s="651" t="s">
        <v>384</v>
      </c>
      <c r="B97" s="651"/>
      <c r="C97" s="559"/>
      <c r="I97" s="568"/>
      <c r="O97" s="569"/>
      <c r="CG97" s="570"/>
      <c r="CH97" s="569"/>
      <c r="CI97" s="569"/>
      <c r="CJ97" s="571"/>
      <c r="CK97" s="571"/>
      <c r="CL97" s="571"/>
      <c r="CM97" s="571"/>
      <c r="CN97" s="571"/>
      <c r="CO97" s="571"/>
      <c r="CP97" s="571"/>
      <c r="CQ97" s="571"/>
      <c r="CR97" s="571"/>
      <c r="CS97" s="571"/>
      <c r="CT97" s="571"/>
      <c r="CU97" s="571"/>
      <c r="CV97" s="571"/>
      <c r="CW97" s="571"/>
      <c r="CX97" s="571"/>
      <c r="CY97" s="571"/>
    </row>
    <row r="98" spans="1:103" s="560" customFormat="1" ht="37.799999999999997" customHeight="1" x14ac:dyDescent="0.25">
      <c r="A98" s="651" t="s">
        <v>385</v>
      </c>
      <c r="B98" s="651"/>
      <c r="C98" s="559"/>
      <c r="I98" s="568"/>
      <c r="O98" s="569"/>
      <c r="CG98" s="570"/>
      <c r="CH98" s="569"/>
      <c r="CI98" s="569"/>
      <c r="CJ98" s="571"/>
      <c r="CK98" s="571"/>
      <c r="CL98" s="571"/>
      <c r="CM98" s="571"/>
      <c r="CN98" s="571"/>
      <c r="CO98" s="571"/>
      <c r="CP98" s="571"/>
      <c r="CQ98" s="571"/>
      <c r="CR98" s="571"/>
      <c r="CS98" s="571"/>
      <c r="CT98" s="571"/>
      <c r="CU98" s="571"/>
      <c r="CV98" s="571"/>
      <c r="CW98" s="571"/>
      <c r="CX98" s="571"/>
      <c r="CY98" s="571"/>
    </row>
    <row r="99" spans="1:103" x14ac:dyDescent="0.25">
      <c r="A99" s="216"/>
      <c r="B99" s="137"/>
      <c r="C99" s="8"/>
    </row>
    <row r="100" spans="1:103" x14ac:dyDescent="0.25">
      <c r="A100" s="216"/>
      <c r="B100" s="137"/>
      <c r="C100" s="8"/>
    </row>
    <row r="101" spans="1:103" x14ac:dyDescent="0.25">
      <c r="A101" s="216"/>
      <c r="B101" s="137"/>
      <c r="C101" s="8"/>
    </row>
    <row r="102" spans="1:103" x14ac:dyDescent="0.25">
      <c r="A102" s="216"/>
      <c r="B102" s="137"/>
      <c r="C102" s="8"/>
    </row>
    <row r="103" spans="1:103" x14ac:dyDescent="0.25">
      <c r="A103" s="216"/>
      <c r="B103" s="137"/>
      <c r="C103" s="8"/>
    </row>
    <row r="104" spans="1:103" x14ac:dyDescent="0.25">
      <c r="A104" s="216"/>
      <c r="B104" s="137"/>
      <c r="C104" s="8"/>
    </row>
    <row r="105" spans="1:103" x14ac:dyDescent="0.25">
      <c r="A105" s="216"/>
      <c r="B105" s="137"/>
      <c r="C105" s="8"/>
    </row>
    <row r="106" spans="1:103" x14ac:dyDescent="0.25">
      <c r="A106" s="216"/>
      <c r="B106" s="137"/>
      <c r="C106" s="8"/>
    </row>
    <row r="107" spans="1:103" x14ac:dyDescent="0.25">
      <c r="A107" s="216"/>
      <c r="B107" s="137"/>
      <c r="C107" s="8"/>
    </row>
    <row r="108" spans="1:103" x14ac:dyDescent="0.25">
      <c r="A108" s="216"/>
      <c r="B108" s="137"/>
      <c r="C108" s="8"/>
    </row>
    <row r="109" spans="1:103" x14ac:dyDescent="0.25">
      <c r="A109" s="216"/>
      <c r="B109" s="137"/>
      <c r="C109" s="8"/>
    </row>
    <row r="110" spans="1:103" x14ac:dyDescent="0.25">
      <c r="A110" s="216"/>
      <c r="B110" s="137"/>
      <c r="C110" s="8"/>
    </row>
    <row r="111" spans="1:103" x14ac:dyDescent="0.25">
      <c r="A111" s="216"/>
      <c r="B111" s="137"/>
      <c r="C111" s="8"/>
    </row>
    <row r="112" spans="1:103" x14ac:dyDescent="0.25">
      <c r="A112" s="216"/>
      <c r="B112" s="137"/>
      <c r="C112" s="8"/>
    </row>
    <row r="113" spans="1:3" x14ac:dyDescent="0.25">
      <c r="A113" s="216"/>
      <c r="B113" s="137"/>
      <c r="C113" s="8"/>
    </row>
    <row r="114" spans="1:3" x14ac:dyDescent="0.25">
      <c r="A114" s="216"/>
      <c r="B114" s="137"/>
      <c r="C114" s="8"/>
    </row>
    <row r="115" spans="1:3" x14ac:dyDescent="0.25">
      <c r="A115" s="216"/>
      <c r="B115" s="137"/>
      <c r="C115" s="8"/>
    </row>
    <row r="116" spans="1:3" x14ac:dyDescent="0.25">
      <c r="A116" s="216"/>
      <c r="B116" s="137"/>
      <c r="C116" s="8"/>
    </row>
    <row r="117" spans="1:3" x14ac:dyDescent="0.25">
      <c r="A117" s="216"/>
      <c r="B117" s="137"/>
      <c r="C117" s="8"/>
    </row>
    <row r="118" spans="1:3" x14ac:dyDescent="0.25">
      <c r="A118" s="216"/>
      <c r="B118" s="137"/>
      <c r="C118" s="8"/>
    </row>
    <row r="119" spans="1:3" x14ac:dyDescent="0.25">
      <c r="A119" s="216"/>
      <c r="B119" s="137"/>
      <c r="C119" s="8"/>
    </row>
    <row r="120" spans="1:3" x14ac:dyDescent="0.25">
      <c r="A120" s="216"/>
      <c r="B120" s="137"/>
      <c r="C120" s="8"/>
    </row>
    <row r="121" spans="1:3" x14ac:dyDescent="0.25">
      <c r="A121" s="216"/>
      <c r="B121" s="137"/>
      <c r="C121" s="8"/>
    </row>
    <row r="122" spans="1:3" x14ac:dyDescent="0.25">
      <c r="A122" s="216"/>
      <c r="B122" s="137"/>
      <c r="C122" s="8"/>
    </row>
    <row r="123" spans="1:3" x14ac:dyDescent="0.25">
      <c r="A123" s="216"/>
      <c r="B123" s="137"/>
      <c r="C123" s="8"/>
    </row>
    <row r="124" spans="1:3" x14ac:dyDescent="0.25">
      <c r="A124" s="216"/>
      <c r="B124" s="137"/>
      <c r="C124" s="8"/>
    </row>
    <row r="125" spans="1:3" x14ac:dyDescent="0.25">
      <c r="A125" s="216"/>
      <c r="B125" s="137"/>
      <c r="C125" s="8"/>
    </row>
    <row r="126" spans="1:3" x14ac:dyDescent="0.25">
      <c r="A126" s="216"/>
      <c r="B126" s="137"/>
      <c r="C126" s="8"/>
    </row>
    <row r="127" spans="1:3" x14ac:dyDescent="0.25">
      <c r="A127" s="216"/>
      <c r="B127" s="137"/>
      <c r="C127" s="8"/>
    </row>
    <row r="128" spans="1:3" x14ac:dyDescent="0.25">
      <c r="A128" s="216"/>
      <c r="B128" s="137"/>
      <c r="C128" s="8"/>
    </row>
    <row r="129" spans="1:3" x14ac:dyDescent="0.25">
      <c r="A129" s="216"/>
      <c r="B129" s="137"/>
      <c r="C129" s="8"/>
    </row>
    <row r="130" spans="1:3" x14ac:dyDescent="0.25">
      <c r="A130" s="216"/>
      <c r="B130" s="137"/>
      <c r="C130" s="8"/>
    </row>
    <row r="131" spans="1:3" x14ac:dyDescent="0.25">
      <c r="A131" s="216"/>
      <c r="B131" s="137"/>
      <c r="C131" s="8"/>
    </row>
    <row r="132" spans="1:3" x14ac:dyDescent="0.25">
      <c r="A132" s="216"/>
      <c r="B132" s="137"/>
      <c r="C132" s="8"/>
    </row>
    <row r="133" spans="1:3" x14ac:dyDescent="0.25">
      <c r="A133" s="216"/>
      <c r="B133" s="137"/>
      <c r="C133" s="8"/>
    </row>
    <row r="134" spans="1:3" x14ac:dyDescent="0.25">
      <c r="A134" s="216"/>
      <c r="B134" s="137"/>
      <c r="C134" s="8"/>
    </row>
    <row r="135" spans="1:3" x14ac:dyDescent="0.25">
      <c r="A135" s="216"/>
      <c r="B135" s="137"/>
      <c r="C135" s="8"/>
    </row>
    <row r="136" spans="1:3" x14ac:dyDescent="0.25">
      <c r="A136" s="216"/>
      <c r="B136" s="137"/>
      <c r="C136" s="8"/>
    </row>
    <row r="137" spans="1:3" x14ac:dyDescent="0.25">
      <c r="A137" s="216"/>
      <c r="B137" s="137"/>
      <c r="C137" s="8"/>
    </row>
    <row r="138" spans="1:3" x14ac:dyDescent="0.25">
      <c r="A138" s="216"/>
      <c r="B138" s="137"/>
      <c r="C138" s="8"/>
    </row>
    <row r="139" spans="1:3" x14ac:dyDescent="0.25">
      <c r="A139" s="216"/>
      <c r="B139" s="137"/>
      <c r="C139" s="8"/>
    </row>
    <row r="140" spans="1:3" x14ac:dyDescent="0.25">
      <c r="A140" s="216"/>
      <c r="B140" s="137"/>
      <c r="C140" s="8"/>
    </row>
    <row r="141" spans="1:3" x14ac:dyDescent="0.25">
      <c r="A141" s="216"/>
      <c r="B141" s="137"/>
      <c r="C141" s="8"/>
    </row>
    <row r="514" spans="1:1" x14ac:dyDescent="0.25">
      <c r="A514" s="4" t="s">
        <v>89</v>
      </c>
    </row>
  </sheetData>
  <mergeCells count="54">
    <mergeCell ref="A40:B40"/>
    <mergeCell ref="A41:B41"/>
    <mergeCell ref="A47:B47"/>
    <mergeCell ref="A98:B98"/>
    <mergeCell ref="A90:B90"/>
    <mergeCell ref="A96:B96"/>
    <mergeCell ref="A91:B91"/>
    <mergeCell ref="A92:B92"/>
    <mergeCell ref="A93:B93"/>
    <mergeCell ref="A94:B94"/>
    <mergeCell ref="A95:B95"/>
    <mergeCell ref="A97:B97"/>
    <mergeCell ref="A89:B89"/>
    <mergeCell ref="A84:B84"/>
    <mergeCell ref="A83:B83"/>
    <mergeCell ref="A77:B77"/>
    <mergeCell ref="A87:B87"/>
    <mergeCell ref="A85:B85"/>
    <mergeCell ref="A86:B86"/>
    <mergeCell ref="A78:B78"/>
    <mergeCell ref="A80:B80"/>
    <mergeCell ref="A82:B82"/>
    <mergeCell ref="A79:B79"/>
    <mergeCell ref="A62:B62"/>
    <mergeCell ref="A58:B58"/>
    <mergeCell ref="A55:B55"/>
    <mergeCell ref="A56:B56"/>
    <mergeCell ref="A57:B57"/>
    <mergeCell ref="A63:B63"/>
    <mergeCell ref="A75:B75"/>
    <mergeCell ref="A76:B76"/>
    <mergeCell ref="A70:B70"/>
    <mergeCell ref="A64:B64"/>
    <mergeCell ref="A71:B71"/>
    <mergeCell ref="A72:B72"/>
    <mergeCell ref="A73:B73"/>
    <mergeCell ref="A65:B65"/>
    <mergeCell ref="A66:B66"/>
    <mergeCell ref="A74:B74"/>
    <mergeCell ref="A68:B68"/>
    <mergeCell ref="A69:B69"/>
    <mergeCell ref="A42:B42"/>
    <mergeCell ref="A44:B44"/>
    <mergeCell ref="A43:B43"/>
    <mergeCell ref="A61:B61"/>
    <mergeCell ref="A54:B54"/>
    <mergeCell ref="A60:B60"/>
    <mergeCell ref="A53:B53"/>
    <mergeCell ref="A45:B45"/>
    <mergeCell ref="A46:B46"/>
    <mergeCell ref="A48:B48"/>
    <mergeCell ref="A51:B51"/>
    <mergeCell ref="A52:B52"/>
    <mergeCell ref="A59:B59"/>
  </mergeCells>
  <phoneticPr fontId="3" type="noConversion"/>
  <pageMargins left="0.86614173228346458" right="0.19685039370078741" top="0.74803149606299213" bottom="0.23622047244094491" header="0.27559055118110237" footer="0.35433070866141736"/>
  <pageSetup orientation="landscape" errors="NA" r:id="rId1"/>
  <headerFooter alignWithMargins="0">
    <oddHeader>&amp;L&amp;G &amp;R2014 Yearbook of
Electricity Distributors</oddHeader>
    <oddFooter>&amp;C&amp;P</oddFooter>
  </headerFooter>
  <rowBreaks count="5" manualBreakCount="5">
    <brk id="36" max="1" man="1"/>
    <brk id="49" max="16383" man="1"/>
    <brk id="66" max="1" man="1"/>
    <brk id="80" max="1" man="1"/>
    <brk id="87" max="1" man="1"/>
  </rowBreaks>
  <colBreaks count="2" manualBreakCount="2">
    <brk id="3" max="79" man="1"/>
    <brk id="27"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5"/>
  </sheetPr>
  <dimension ref="A1:CJ495"/>
  <sheetViews>
    <sheetView showGridLines="0" zoomScaleNormal="100" zoomScaleSheetLayoutView="100" workbookViewId="0"/>
  </sheetViews>
  <sheetFormatPr defaultColWidth="19.109375" defaultRowHeight="13.2" x14ac:dyDescent="0.25"/>
  <cols>
    <col min="1" max="2" width="19.109375" style="2" customWidth="1"/>
    <col min="3" max="3" width="19" style="2" customWidth="1"/>
    <col min="4" max="4" width="6.5546875" style="2" customWidth="1"/>
    <col min="5" max="5" width="56.5546875" style="2" customWidth="1"/>
    <col min="6" max="6" width="6.33203125" style="165" bestFit="1" customWidth="1"/>
    <col min="7" max="7" width="19.109375" style="2" customWidth="1"/>
    <col min="8" max="8" width="19.109375" style="5" customWidth="1"/>
    <col min="9" max="13" width="19.109375" style="2" customWidth="1"/>
    <col min="14" max="14" width="19.109375" style="94" customWidth="1"/>
    <col min="15" max="16384" width="19.109375" style="2"/>
  </cols>
  <sheetData>
    <row r="1" spans="1:88" x14ac:dyDescent="0.25">
      <c r="H1" s="2"/>
      <c r="I1" s="2" t="s">
        <v>167</v>
      </c>
      <c r="N1" s="93"/>
    </row>
    <row r="2" spans="1:88" ht="12.75" customHeight="1" x14ac:dyDescent="0.25">
      <c r="H2" s="2"/>
    </row>
    <row r="3" spans="1:88" ht="12.75" customHeight="1" x14ac:dyDescent="0.25">
      <c r="B3" s="3"/>
      <c r="C3" s="3"/>
      <c r="H3" s="2"/>
    </row>
    <row r="4" spans="1:88" ht="12.75" customHeight="1" x14ac:dyDescent="0.25">
      <c r="A4" s="3"/>
      <c r="B4" s="3"/>
      <c r="C4" s="3"/>
      <c r="H4" s="2"/>
    </row>
    <row r="5" spans="1:88" ht="15.75" customHeight="1" x14ac:dyDescent="0.25">
      <c r="A5" s="3"/>
      <c r="B5" s="3"/>
      <c r="C5" s="3"/>
    </row>
    <row r="6" spans="1:88" ht="17.25" customHeight="1" x14ac:dyDescent="0.25">
      <c r="A6" s="601" t="s">
        <v>294</v>
      </c>
      <c r="B6" s="601"/>
      <c r="C6" s="601"/>
      <c r="E6" s="339" t="s">
        <v>2</v>
      </c>
      <c r="F6" s="363" t="s">
        <v>3</v>
      </c>
    </row>
    <row r="7" spans="1:88" ht="21" customHeight="1" x14ac:dyDescent="0.25">
      <c r="A7" s="601"/>
      <c r="B7" s="601"/>
      <c r="C7" s="601"/>
    </row>
    <row r="8" spans="1:88" ht="15" x14ac:dyDescent="0.25">
      <c r="B8" s="100"/>
      <c r="C8" s="41"/>
      <c r="E8" s="104"/>
      <c r="F8" s="464"/>
    </row>
    <row r="9" spans="1:88" ht="15.6" x14ac:dyDescent="0.3">
      <c r="A9" s="602" t="s">
        <v>421</v>
      </c>
      <c r="B9" s="603"/>
      <c r="C9" s="603"/>
      <c r="E9" s="587" t="s">
        <v>113</v>
      </c>
      <c r="F9" s="465">
        <v>3</v>
      </c>
    </row>
    <row r="10" spans="1:88" ht="15" customHeight="1" x14ac:dyDescent="0.25">
      <c r="A10" s="604"/>
      <c r="B10" s="603"/>
      <c r="C10" s="603"/>
      <c r="D10" s="8"/>
      <c r="E10" s="352"/>
      <c r="F10" s="464"/>
    </row>
    <row r="11" spans="1:88" ht="15.6" x14ac:dyDescent="0.3">
      <c r="A11" s="603"/>
      <c r="B11" s="603"/>
      <c r="C11" s="603"/>
      <c r="D11" s="8"/>
      <c r="E11" s="588" t="s">
        <v>114</v>
      </c>
      <c r="F11" s="466"/>
    </row>
    <row r="12" spans="1:88" ht="15" x14ac:dyDescent="0.25">
      <c r="A12" s="603"/>
      <c r="B12" s="603"/>
      <c r="C12" s="603"/>
      <c r="E12" s="105"/>
      <c r="F12" s="466"/>
    </row>
    <row r="13" spans="1:88" ht="15" x14ac:dyDescent="0.25">
      <c r="A13" s="603"/>
      <c r="B13" s="603"/>
      <c r="C13" s="603"/>
      <c r="E13" s="106" t="s">
        <v>77</v>
      </c>
      <c r="F13" s="466">
        <v>15</v>
      </c>
    </row>
    <row r="14" spans="1:88" x14ac:dyDescent="0.25">
      <c r="A14" s="603"/>
      <c r="B14" s="603"/>
      <c r="C14" s="603"/>
      <c r="F14" s="576"/>
    </row>
    <row r="15" spans="1:88" ht="15" customHeight="1" x14ac:dyDescent="0.25">
      <c r="A15" s="603"/>
      <c r="B15" s="603"/>
      <c r="C15" s="603"/>
      <c r="E15" s="462" t="s">
        <v>299</v>
      </c>
      <c r="F15" s="466">
        <v>29</v>
      </c>
      <c r="CJ15" s="8"/>
    </row>
    <row r="16" spans="1:88" x14ac:dyDescent="0.25">
      <c r="A16" s="603"/>
      <c r="B16" s="603"/>
      <c r="C16" s="603"/>
      <c r="F16" s="576"/>
    </row>
    <row r="17" spans="1:6" ht="15" customHeight="1" x14ac:dyDescent="0.25">
      <c r="A17" s="603"/>
      <c r="B17" s="603"/>
      <c r="C17" s="603"/>
      <c r="E17" s="106" t="s">
        <v>78</v>
      </c>
      <c r="F17" s="466">
        <v>43</v>
      </c>
    </row>
    <row r="18" spans="1:6" ht="15" customHeight="1" x14ac:dyDescent="0.25">
      <c r="A18" s="603"/>
      <c r="B18" s="603"/>
      <c r="C18" s="603"/>
      <c r="F18" s="576"/>
    </row>
    <row r="19" spans="1:6" ht="15" x14ac:dyDescent="0.25">
      <c r="A19" s="603"/>
      <c r="B19" s="603"/>
      <c r="C19" s="603"/>
      <c r="E19" s="107" t="s">
        <v>51</v>
      </c>
      <c r="F19" s="466">
        <v>55</v>
      </c>
    </row>
    <row r="20" spans="1:6" ht="15" customHeight="1" x14ac:dyDescent="0.25">
      <c r="A20" s="602" t="s">
        <v>412</v>
      </c>
      <c r="B20" s="605"/>
      <c r="C20" s="605"/>
      <c r="D20" s="8"/>
      <c r="F20" s="576"/>
    </row>
    <row r="21" spans="1:6" ht="15" x14ac:dyDescent="0.25">
      <c r="A21" s="605"/>
      <c r="B21" s="605"/>
      <c r="C21" s="605"/>
      <c r="E21" s="106" t="s">
        <v>259</v>
      </c>
      <c r="F21" s="466">
        <v>67</v>
      </c>
    </row>
    <row r="22" spans="1:6" x14ac:dyDescent="0.25">
      <c r="A22" s="606"/>
      <c r="B22" s="605"/>
      <c r="C22" s="605"/>
      <c r="F22" s="576"/>
    </row>
    <row r="23" spans="1:6" ht="15" x14ac:dyDescent="0.25">
      <c r="A23" s="607"/>
      <c r="B23" s="605"/>
      <c r="C23" s="605"/>
      <c r="E23" s="106" t="s">
        <v>79</v>
      </c>
      <c r="F23" s="466">
        <v>79</v>
      </c>
    </row>
    <row r="24" spans="1:6" x14ac:dyDescent="0.25">
      <c r="A24" s="607"/>
      <c r="B24" s="605"/>
      <c r="C24" s="605"/>
      <c r="F24" s="576"/>
    </row>
    <row r="25" spans="1:6" ht="15" x14ac:dyDescent="0.25">
      <c r="A25" s="605"/>
      <c r="B25" s="605"/>
      <c r="C25" s="605"/>
      <c r="E25" s="462" t="s">
        <v>347</v>
      </c>
      <c r="F25" s="466">
        <v>93</v>
      </c>
    </row>
    <row r="26" spans="1:6" x14ac:dyDescent="0.25">
      <c r="A26" s="605"/>
      <c r="B26" s="605"/>
      <c r="C26" s="605"/>
      <c r="F26" s="166"/>
    </row>
    <row r="27" spans="1:6" ht="15.6" x14ac:dyDescent="0.3">
      <c r="A27" s="605"/>
      <c r="B27" s="605"/>
      <c r="C27" s="605"/>
      <c r="E27" s="589" t="s">
        <v>1</v>
      </c>
      <c r="F27" s="466">
        <v>129</v>
      </c>
    </row>
    <row r="28" spans="1:6" x14ac:dyDescent="0.25">
      <c r="A28" s="605"/>
      <c r="B28" s="605"/>
      <c r="C28" s="605"/>
    </row>
    <row r="29" spans="1:6" x14ac:dyDescent="0.25">
      <c r="A29" s="605"/>
      <c r="B29" s="605"/>
      <c r="C29" s="605"/>
      <c r="E29" s="14"/>
      <c r="F29" s="167"/>
    </row>
    <row r="30" spans="1:6" x14ac:dyDescent="0.25">
      <c r="A30" s="135"/>
    </row>
    <row r="31" spans="1:6" x14ac:dyDescent="0.25">
      <c r="A31" s="265" t="s">
        <v>304</v>
      </c>
      <c r="B31" s="48"/>
      <c r="C31" s="48"/>
      <c r="D31" s="48"/>
      <c r="E31" s="48"/>
      <c r="F31" s="166"/>
    </row>
    <row r="32" spans="1:6" x14ac:dyDescent="0.25">
      <c r="A32" s="265"/>
      <c r="B32" s="48"/>
      <c r="C32" s="48"/>
      <c r="D32" s="48"/>
      <c r="E32" s="48"/>
      <c r="F32" s="166"/>
    </row>
    <row r="33" spans="1:1" x14ac:dyDescent="0.25">
      <c r="A33" s="140"/>
    </row>
    <row r="34" spans="1:1" x14ac:dyDescent="0.25">
      <c r="A34" s="140"/>
    </row>
    <row r="495" spans="1:1" x14ac:dyDescent="0.25">
      <c r="A495" s="2" t="s">
        <v>89</v>
      </c>
    </row>
  </sheetData>
  <mergeCells count="3">
    <mergeCell ref="A6:C7"/>
    <mergeCell ref="A9:C19"/>
    <mergeCell ref="A20:C29"/>
  </mergeCells>
  <phoneticPr fontId="3" type="noConversion"/>
  <printOptions verticalCentered="1"/>
  <pageMargins left="0.86614173228346458" right="0.19685039370078741" top="0.74803149606299213" bottom="0.23622047244094491" header="0.27559055118110237" footer="0.35433070866141736"/>
  <pageSetup scale="89" orientation="landscape" useFirstPageNumber="1" errors="NA" r:id="rId1"/>
  <headerFooter alignWithMargins="0">
    <oddHeader>&amp;L&amp;G &amp;R2014 Yearbook of
Electricity Distributors</oddHeader>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5"/>
  </sheetPr>
  <dimension ref="A1:CL497"/>
  <sheetViews>
    <sheetView showGridLines="0" zoomScaleNormal="100" zoomScaleSheetLayoutView="80" workbookViewId="0"/>
  </sheetViews>
  <sheetFormatPr defaultColWidth="14.109375" defaultRowHeight="13.8" x14ac:dyDescent="0.25"/>
  <cols>
    <col min="1" max="1" width="145.88671875" style="26" customWidth="1"/>
    <col min="2" max="2" width="9.6640625" style="16" customWidth="1"/>
    <col min="3" max="3" width="50.5546875" style="124" customWidth="1"/>
    <col min="4" max="40" width="15.5546875" style="46" customWidth="1"/>
    <col min="41" max="41" width="15.5546875" style="46" hidden="1" customWidth="1"/>
    <col min="42" max="90" width="15.5546875" style="46" customWidth="1"/>
    <col min="91" max="16384" width="14.109375" style="16"/>
  </cols>
  <sheetData>
    <row r="1" spans="1:90" s="39" customFormat="1" ht="7.2" customHeight="1" x14ac:dyDescent="0.25">
      <c r="A1" s="144"/>
      <c r="C1" s="129"/>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608"/>
      <c r="AI1" s="608"/>
      <c r="AJ1" s="608"/>
      <c r="AK1" s="608"/>
      <c r="AL1" s="608"/>
      <c r="AM1" s="608"/>
      <c r="AN1" s="608"/>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row>
    <row r="2" spans="1:90" s="381" customFormat="1" ht="18" customHeight="1" x14ac:dyDescent="0.25">
      <c r="A2" s="609" t="s">
        <v>161</v>
      </c>
      <c r="B2" s="609"/>
      <c r="C2" s="609"/>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608"/>
      <c r="AI2" s="608"/>
      <c r="AJ2" s="608"/>
      <c r="AK2" s="608"/>
      <c r="AL2" s="608"/>
      <c r="AM2" s="608"/>
      <c r="AN2" s="608"/>
      <c r="AO2" s="608"/>
      <c r="AP2" s="608"/>
      <c r="AQ2" s="608"/>
      <c r="AR2" s="608"/>
      <c r="AS2" s="608"/>
      <c r="AT2" s="608"/>
      <c r="AU2" s="608"/>
      <c r="AV2" s="608"/>
      <c r="AW2" s="608"/>
      <c r="AX2" s="608"/>
      <c r="AY2" s="608"/>
      <c r="AZ2" s="608"/>
      <c r="BA2" s="608"/>
      <c r="BB2" s="608"/>
      <c r="BC2" s="608"/>
      <c r="BD2" s="608"/>
      <c r="BE2" s="608"/>
      <c r="BF2" s="608"/>
      <c r="BG2" s="608"/>
      <c r="BH2" s="608"/>
      <c r="BI2" s="608"/>
      <c r="BJ2" s="608"/>
      <c r="BK2" s="608"/>
      <c r="BL2" s="608"/>
      <c r="BM2" s="608"/>
      <c r="BN2" s="608"/>
      <c r="BO2" s="608"/>
      <c r="BP2" s="608"/>
      <c r="BQ2" s="608"/>
      <c r="BR2" s="608"/>
      <c r="BS2" s="608"/>
      <c r="BT2" s="608"/>
      <c r="BU2" s="608"/>
      <c r="BV2" s="608"/>
      <c r="BW2" s="608"/>
      <c r="BX2" s="608"/>
      <c r="BY2" s="608"/>
      <c r="BZ2" s="608"/>
      <c r="CA2" s="608"/>
      <c r="CB2" s="608"/>
      <c r="CC2" s="608"/>
      <c r="CD2" s="608"/>
      <c r="CE2" s="608"/>
      <c r="CF2" s="608"/>
      <c r="CG2" s="608"/>
      <c r="CH2" s="608"/>
      <c r="CI2" s="608"/>
      <c r="CJ2" s="608"/>
      <c r="CK2" s="608"/>
      <c r="CL2" s="608"/>
    </row>
    <row r="3" spans="1:90" s="377" customFormat="1" ht="292.8" customHeight="1" x14ac:dyDescent="0.25">
      <c r="A3" s="460" t="s">
        <v>416</v>
      </c>
      <c r="B3" s="375"/>
      <c r="C3" s="124"/>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6"/>
      <c r="BU3" s="376"/>
      <c r="BV3" s="376"/>
      <c r="BW3" s="376"/>
      <c r="BX3" s="376"/>
      <c r="BY3" s="376"/>
      <c r="BZ3" s="376"/>
      <c r="CA3" s="376"/>
      <c r="CB3" s="376"/>
      <c r="CC3" s="376"/>
      <c r="CD3" s="376"/>
      <c r="CE3" s="376"/>
      <c r="CF3" s="376"/>
      <c r="CG3" s="376"/>
      <c r="CH3" s="376"/>
      <c r="CI3" s="391"/>
      <c r="CJ3" s="376"/>
      <c r="CK3" s="376"/>
      <c r="CL3" s="376"/>
    </row>
    <row r="4" spans="1:90" s="385" customFormat="1" ht="167.4" customHeight="1" x14ac:dyDescent="0.25">
      <c r="A4" s="392" t="s">
        <v>420</v>
      </c>
      <c r="B4" s="382"/>
      <c r="C4" s="392"/>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c r="BT4" s="384"/>
      <c r="BU4" s="384"/>
      <c r="BV4" s="384"/>
      <c r="BW4" s="384"/>
      <c r="BX4" s="384"/>
      <c r="BY4" s="384"/>
      <c r="BZ4" s="384"/>
      <c r="CA4" s="384"/>
      <c r="CB4" s="384"/>
      <c r="CC4" s="384"/>
      <c r="CD4" s="384"/>
      <c r="CE4" s="384"/>
      <c r="CF4" s="384"/>
      <c r="CG4" s="384"/>
      <c r="CH4" s="384"/>
      <c r="CI4" s="393"/>
      <c r="CJ4" s="384"/>
      <c r="CK4" s="384"/>
      <c r="CL4" s="384"/>
    </row>
    <row r="5" spans="1:90" s="385" customFormat="1" ht="15" x14ac:dyDescent="0.25">
      <c r="A5" s="386"/>
      <c r="B5" s="386"/>
      <c r="C5" s="386"/>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c r="BH5" s="387"/>
      <c r="BI5" s="387"/>
      <c r="BJ5" s="387"/>
      <c r="BK5" s="387"/>
      <c r="BL5" s="387"/>
      <c r="BM5" s="387"/>
      <c r="BN5" s="387"/>
      <c r="BO5" s="387"/>
      <c r="BP5" s="387"/>
      <c r="BQ5" s="387"/>
      <c r="BR5" s="387"/>
      <c r="BS5" s="387"/>
      <c r="BT5" s="387"/>
      <c r="BU5" s="387"/>
      <c r="BV5" s="387"/>
      <c r="BW5" s="387"/>
      <c r="BX5" s="387"/>
      <c r="BY5" s="387"/>
      <c r="BZ5" s="387"/>
      <c r="CA5" s="387"/>
      <c r="CB5" s="387"/>
      <c r="CC5" s="387"/>
      <c r="CD5" s="387"/>
      <c r="CE5" s="387"/>
      <c r="CF5" s="387"/>
      <c r="CG5" s="387"/>
      <c r="CH5" s="387"/>
      <c r="CI5" s="394"/>
      <c r="CJ5" s="387"/>
      <c r="CK5" s="387"/>
      <c r="CL5" s="387"/>
    </row>
    <row r="6" spans="1:90" s="385" customFormat="1" ht="15.75" customHeight="1" x14ac:dyDescent="0.25">
      <c r="A6" s="386"/>
      <c r="B6" s="386"/>
      <c r="C6" s="386"/>
      <c r="D6" s="388"/>
      <c r="E6" s="388"/>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95"/>
      <c r="CJ6" s="388"/>
      <c r="CK6" s="388"/>
      <c r="CL6" s="388"/>
    </row>
    <row r="7" spans="1:90" s="385" customFormat="1" ht="15" x14ac:dyDescent="0.25">
      <c r="A7" s="386"/>
      <c r="B7" s="386"/>
      <c r="C7" s="386"/>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c r="BH7" s="389"/>
      <c r="BI7" s="389"/>
      <c r="BJ7" s="389"/>
      <c r="BK7" s="389"/>
      <c r="BL7" s="389"/>
      <c r="BM7" s="389"/>
      <c r="BN7" s="389"/>
      <c r="BO7" s="389"/>
      <c r="BP7" s="389"/>
      <c r="BQ7" s="389"/>
      <c r="BR7" s="389"/>
      <c r="BS7" s="389"/>
      <c r="BT7" s="389"/>
      <c r="BU7" s="389"/>
      <c r="BV7" s="389"/>
      <c r="BW7" s="389"/>
      <c r="BX7" s="389"/>
      <c r="BY7" s="389"/>
      <c r="BZ7" s="389"/>
      <c r="CA7" s="389"/>
      <c r="CB7" s="389"/>
      <c r="CC7" s="389"/>
      <c r="CD7" s="389"/>
      <c r="CE7" s="389"/>
      <c r="CF7" s="389"/>
      <c r="CG7" s="389"/>
      <c r="CH7" s="389"/>
      <c r="CI7" s="389"/>
      <c r="CJ7" s="389"/>
      <c r="CK7" s="389"/>
      <c r="CL7" s="389"/>
    </row>
    <row r="8" spans="1:90" s="385" customFormat="1" ht="15.75" customHeight="1" x14ac:dyDescent="0.25">
      <c r="A8" s="386"/>
      <c r="B8" s="386"/>
      <c r="C8" s="383"/>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c r="CG8" s="388"/>
      <c r="CH8" s="388"/>
      <c r="CI8" s="395"/>
      <c r="CJ8" s="388"/>
      <c r="CK8" s="388"/>
      <c r="CL8" s="388"/>
    </row>
    <row r="9" spans="1:90" s="385" customFormat="1" ht="15" x14ac:dyDescent="0.25">
      <c r="A9" s="386"/>
      <c r="B9" s="386"/>
      <c r="C9" s="383"/>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c r="CJ9" s="389"/>
      <c r="CK9" s="389"/>
      <c r="CL9" s="389"/>
    </row>
    <row r="10" spans="1:90" s="385" customFormat="1" ht="15.75" customHeight="1" x14ac:dyDescent="0.25">
      <c r="A10" s="386"/>
      <c r="B10" s="386"/>
      <c r="C10" s="383"/>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c r="CG10" s="388"/>
      <c r="CH10" s="388"/>
      <c r="CI10" s="395"/>
      <c r="CJ10" s="388"/>
      <c r="CK10" s="388"/>
      <c r="CL10" s="388"/>
    </row>
    <row r="11" spans="1:90" s="385" customFormat="1" ht="15" x14ac:dyDescent="0.25">
      <c r="A11" s="386"/>
      <c r="B11" s="386"/>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95"/>
      <c r="CJ11" s="388"/>
      <c r="CK11" s="388"/>
      <c r="CL11" s="388"/>
    </row>
    <row r="12" spans="1:90" s="377" customFormat="1" ht="15" customHeight="1" x14ac:dyDescent="0.25">
      <c r="A12" s="375"/>
      <c r="B12" s="375"/>
      <c r="C12" s="124"/>
      <c r="D12" s="376"/>
      <c r="E12" s="376"/>
      <c r="F12" s="376"/>
      <c r="G12" s="376"/>
      <c r="H12" s="376"/>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c r="CH12" s="376"/>
      <c r="CI12" s="391"/>
      <c r="CJ12" s="376"/>
      <c r="CK12" s="376"/>
      <c r="CL12" s="376"/>
    </row>
    <row r="13" spans="1:90" s="385" customFormat="1" ht="19.5" customHeight="1" x14ac:dyDescent="0.25">
      <c r="A13" s="405"/>
      <c r="C13" s="383"/>
      <c r="D13" s="384"/>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4"/>
      <c r="BV13" s="384"/>
      <c r="BW13" s="384"/>
      <c r="BX13" s="384"/>
      <c r="BY13" s="384"/>
      <c r="BZ13" s="384"/>
      <c r="CA13" s="384"/>
      <c r="CB13" s="384"/>
      <c r="CC13" s="384"/>
      <c r="CD13" s="384"/>
      <c r="CE13" s="384"/>
      <c r="CF13" s="384"/>
      <c r="CG13" s="384"/>
      <c r="CH13" s="384"/>
      <c r="CI13" s="393"/>
      <c r="CJ13" s="384"/>
      <c r="CK13" s="384"/>
      <c r="CL13" s="384"/>
    </row>
    <row r="14" spans="1:90" s="377" customFormat="1" ht="34.5" customHeight="1" x14ac:dyDescent="0.25">
      <c r="A14" s="144"/>
      <c r="C14" s="124"/>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c r="AQ14" s="379"/>
      <c r="AR14" s="379"/>
      <c r="AS14" s="379"/>
      <c r="AT14" s="379"/>
      <c r="AU14" s="379"/>
      <c r="AV14" s="379"/>
      <c r="AW14" s="379"/>
      <c r="AX14" s="379"/>
      <c r="AY14" s="379"/>
      <c r="AZ14" s="379"/>
      <c r="BA14" s="379"/>
      <c r="BB14" s="379"/>
      <c r="BC14" s="379"/>
      <c r="BD14" s="379"/>
      <c r="BE14" s="379"/>
      <c r="BF14" s="379"/>
      <c r="BG14" s="379"/>
      <c r="BH14" s="379"/>
      <c r="BI14" s="379"/>
      <c r="BJ14" s="379"/>
      <c r="BK14" s="379"/>
      <c r="BL14" s="379"/>
      <c r="BM14" s="379"/>
      <c r="BN14" s="379"/>
      <c r="BO14" s="379"/>
      <c r="BP14" s="379"/>
      <c r="BQ14" s="379"/>
      <c r="BR14" s="379"/>
      <c r="BS14" s="379"/>
      <c r="BT14" s="379"/>
      <c r="BU14" s="379"/>
      <c r="BV14" s="379"/>
      <c r="BW14" s="379"/>
      <c r="BX14" s="379"/>
      <c r="BY14" s="379"/>
      <c r="BZ14" s="379"/>
      <c r="CA14" s="379"/>
      <c r="CB14" s="379"/>
      <c r="CC14" s="379"/>
      <c r="CD14" s="379"/>
      <c r="CE14" s="379"/>
      <c r="CF14" s="379"/>
      <c r="CG14" s="379"/>
      <c r="CH14" s="379"/>
      <c r="CI14" s="379"/>
      <c r="CJ14" s="379"/>
      <c r="CK14" s="379"/>
      <c r="CL14" s="379"/>
    </row>
    <row r="15" spans="1:90" s="377" customFormat="1" ht="5.25" customHeight="1" x14ac:dyDescent="0.25">
      <c r="A15" s="144"/>
      <c r="C15" s="124"/>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c r="CH15" s="376"/>
      <c r="CI15" s="391"/>
      <c r="CJ15" s="376"/>
      <c r="CK15" s="376"/>
      <c r="CL15" s="376"/>
    </row>
    <row r="16" spans="1:90" s="377" customFormat="1" x14ac:dyDescent="0.25">
      <c r="A16" s="144"/>
      <c r="C16" s="124"/>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c r="CH16" s="376"/>
      <c r="CI16" s="391"/>
      <c r="CJ16" s="376"/>
      <c r="CK16" s="376"/>
      <c r="CL16" s="376"/>
    </row>
    <row r="17" spans="1:90" s="377" customFormat="1" ht="5.25" customHeight="1" x14ac:dyDescent="0.25">
      <c r="A17" s="144"/>
      <c r="C17" s="12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c r="CE17" s="376"/>
      <c r="CF17" s="376"/>
      <c r="CG17" s="376"/>
      <c r="CH17" s="376"/>
      <c r="CI17" s="391"/>
      <c r="CJ17" s="376"/>
      <c r="CK17" s="376"/>
      <c r="CL17" s="376"/>
    </row>
    <row r="18" spans="1:90" s="377" customFormat="1" x14ac:dyDescent="0.25">
      <c r="A18" s="144"/>
      <c r="C18" s="36"/>
      <c r="D18" s="378"/>
      <c r="E18" s="378"/>
      <c r="F18" s="378"/>
      <c r="G18" s="378"/>
      <c r="H18" s="378"/>
      <c r="I18" s="378"/>
      <c r="J18" s="378"/>
      <c r="K18" s="378"/>
      <c r="L18" s="378"/>
      <c r="M18" s="378"/>
      <c r="N18" s="378"/>
      <c r="O18" s="378"/>
      <c r="P18" s="378"/>
      <c r="Q18" s="378"/>
      <c r="R18" s="378"/>
      <c r="S18" s="378"/>
      <c r="T18" s="378"/>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78"/>
      <c r="AS18" s="378"/>
      <c r="AT18" s="378"/>
      <c r="AU18" s="378"/>
      <c r="AV18" s="378"/>
      <c r="AW18" s="378"/>
      <c r="AX18" s="378"/>
      <c r="AY18" s="378"/>
      <c r="AZ18" s="378"/>
      <c r="BA18" s="378"/>
      <c r="BB18" s="378"/>
      <c r="BC18" s="378"/>
      <c r="BD18" s="378"/>
      <c r="BE18" s="378"/>
      <c r="BF18" s="378"/>
      <c r="BG18" s="378"/>
      <c r="BH18" s="378"/>
      <c r="BI18" s="378"/>
      <c r="BJ18" s="378"/>
      <c r="BK18" s="378"/>
      <c r="BL18" s="378"/>
      <c r="BM18" s="378"/>
      <c r="BN18" s="378"/>
      <c r="BO18" s="378"/>
      <c r="BP18" s="378"/>
      <c r="BQ18" s="378"/>
      <c r="BR18" s="378"/>
      <c r="BS18" s="378"/>
      <c r="BT18" s="378"/>
      <c r="BU18" s="378"/>
      <c r="BV18" s="378"/>
      <c r="BW18" s="378"/>
      <c r="BX18" s="378"/>
      <c r="BY18" s="378"/>
      <c r="BZ18" s="378"/>
      <c r="CA18" s="378"/>
      <c r="CB18" s="378"/>
      <c r="CC18" s="378"/>
      <c r="CD18" s="378"/>
      <c r="CE18" s="378"/>
      <c r="CF18" s="378"/>
      <c r="CG18" s="378"/>
      <c r="CH18" s="378"/>
      <c r="CI18" s="396"/>
      <c r="CJ18" s="378"/>
      <c r="CK18" s="378"/>
      <c r="CL18" s="378"/>
    </row>
    <row r="19" spans="1:90" s="377" customFormat="1" ht="15" x14ac:dyDescent="0.25">
      <c r="A19" s="375"/>
      <c r="B19" s="375"/>
      <c r="C19" s="124"/>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row>
    <row r="20" spans="1:90" s="377" customFormat="1" ht="15" x14ac:dyDescent="0.25">
      <c r="A20" s="375"/>
      <c r="B20" s="375"/>
      <c r="C20" s="38"/>
      <c r="D20" s="378"/>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378"/>
      <c r="BE20" s="378"/>
      <c r="BF20" s="378"/>
      <c r="BG20" s="378"/>
      <c r="BH20" s="378"/>
      <c r="BI20" s="378"/>
      <c r="BJ20" s="378"/>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c r="CK20" s="378"/>
      <c r="CL20" s="378"/>
    </row>
    <row r="21" spans="1:90" s="377" customFormat="1" x14ac:dyDescent="0.25">
      <c r="A21" s="144"/>
      <c r="B21" s="144"/>
      <c r="C21" s="36"/>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c r="AB21" s="378"/>
      <c r="AC21" s="378"/>
      <c r="AD21" s="378"/>
      <c r="AE21" s="378"/>
      <c r="AF21" s="378"/>
      <c r="AG21" s="378"/>
      <c r="AH21" s="378"/>
      <c r="AI21" s="378"/>
      <c r="AJ21" s="378"/>
      <c r="AK21" s="378"/>
      <c r="AL21" s="378"/>
      <c r="AM21" s="378"/>
      <c r="AN21" s="378"/>
      <c r="AO21" s="378"/>
      <c r="AP21" s="378"/>
      <c r="AQ21" s="378"/>
      <c r="AR21" s="378"/>
      <c r="AS21" s="378"/>
      <c r="AT21" s="378"/>
      <c r="AU21" s="378"/>
      <c r="AV21" s="378"/>
      <c r="AW21" s="378"/>
      <c r="AX21" s="378"/>
      <c r="AY21" s="378"/>
      <c r="AZ21" s="378"/>
      <c r="BA21" s="378"/>
      <c r="BB21" s="378"/>
      <c r="BC21" s="378"/>
      <c r="BD21" s="378"/>
      <c r="BE21" s="378"/>
      <c r="BF21" s="378"/>
      <c r="BG21" s="378"/>
      <c r="BH21" s="378"/>
      <c r="BI21" s="378"/>
      <c r="BJ21" s="378"/>
      <c r="BK21" s="378"/>
      <c r="BL21" s="378"/>
      <c r="BM21" s="378"/>
      <c r="BN21" s="378"/>
      <c r="BO21" s="378"/>
      <c r="BP21" s="378"/>
      <c r="BQ21" s="378"/>
      <c r="BR21" s="378"/>
      <c r="BS21" s="378"/>
      <c r="BT21" s="378"/>
      <c r="BU21" s="378"/>
      <c r="BV21" s="378"/>
      <c r="BW21" s="378"/>
      <c r="BX21" s="378"/>
      <c r="BY21" s="378"/>
      <c r="BZ21" s="378"/>
      <c r="CA21" s="378"/>
      <c r="CB21" s="378"/>
      <c r="CC21" s="378"/>
      <c r="CD21" s="378"/>
      <c r="CE21" s="378"/>
      <c r="CF21" s="378"/>
      <c r="CG21" s="378"/>
      <c r="CH21" s="378"/>
      <c r="CI21" s="378"/>
      <c r="CJ21" s="378"/>
      <c r="CK21" s="378"/>
      <c r="CL21" s="378"/>
    </row>
    <row r="22" spans="1:90" s="377" customFormat="1" x14ac:dyDescent="0.25">
      <c r="A22" s="144"/>
      <c r="B22" s="144"/>
      <c r="C22" s="380"/>
      <c r="D22" s="397"/>
      <c r="E22" s="397"/>
      <c r="F22" s="397"/>
      <c r="G22" s="397"/>
      <c r="H22" s="397"/>
      <c r="I22" s="397"/>
      <c r="J22" s="397"/>
      <c r="K22" s="397"/>
      <c r="L22" s="397"/>
      <c r="M22" s="397"/>
      <c r="N22" s="397"/>
      <c r="O22" s="397"/>
      <c r="P22" s="397"/>
      <c r="Q22" s="397"/>
      <c r="R22" s="397"/>
      <c r="S22" s="397"/>
      <c r="T22" s="397"/>
      <c r="U22" s="397"/>
      <c r="V22" s="397"/>
      <c r="W22" s="397"/>
      <c r="X22" s="397"/>
      <c r="Y22" s="397"/>
      <c r="Z22" s="397"/>
      <c r="AA22" s="397"/>
      <c r="AB22" s="397"/>
      <c r="AC22" s="397"/>
      <c r="AD22" s="397"/>
      <c r="AE22" s="397"/>
      <c r="AF22" s="397"/>
      <c r="AG22" s="397"/>
      <c r="AH22" s="397"/>
      <c r="AI22" s="397"/>
      <c r="AJ22" s="397"/>
      <c r="AK22" s="397"/>
      <c r="AL22" s="397"/>
      <c r="AM22" s="397"/>
      <c r="AN22" s="397"/>
      <c r="AO22" s="397"/>
      <c r="AP22" s="397"/>
      <c r="AQ22" s="397"/>
      <c r="AR22" s="397"/>
      <c r="AS22" s="397"/>
      <c r="AT22" s="397"/>
      <c r="AU22" s="397"/>
      <c r="AV22" s="397"/>
      <c r="AW22" s="397"/>
      <c r="AX22" s="397"/>
      <c r="AY22" s="397"/>
      <c r="AZ22" s="397"/>
      <c r="BA22" s="397"/>
      <c r="BB22" s="397"/>
      <c r="BC22" s="397"/>
      <c r="BD22" s="397"/>
      <c r="BE22" s="397"/>
      <c r="BF22" s="397"/>
      <c r="BG22" s="397"/>
      <c r="BH22" s="397"/>
      <c r="BI22" s="397"/>
      <c r="BJ22" s="397"/>
      <c r="BK22" s="397"/>
      <c r="BL22" s="397"/>
      <c r="BM22" s="397"/>
      <c r="BN22" s="397"/>
      <c r="BO22" s="397"/>
      <c r="BP22" s="397"/>
      <c r="BQ22" s="397"/>
      <c r="BR22" s="397"/>
      <c r="BS22" s="397"/>
      <c r="BT22" s="397"/>
      <c r="BU22" s="397"/>
      <c r="BV22" s="397"/>
      <c r="BW22" s="397"/>
      <c r="BX22" s="397"/>
      <c r="BY22" s="397"/>
      <c r="BZ22" s="397"/>
      <c r="CA22" s="397"/>
      <c r="CB22" s="397"/>
      <c r="CC22" s="397"/>
      <c r="CD22" s="397"/>
      <c r="CE22" s="397"/>
      <c r="CF22" s="397"/>
      <c r="CG22" s="397"/>
      <c r="CH22" s="397"/>
      <c r="CI22" s="397"/>
      <c r="CJ22" s="397"/>
      <c r="CK22" s="397"/>
      <c r="CL22" s="397"/>
    </row>
    <row r="23" spans="1:90" s="377" customFormat="1" x14ac:dyDescent="0.25">
      <c r="A23" s="144"/>
      <c r="B23" s="144"/>
      <c r="C23" s="380"/>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397"/>
      <c r="AN23" s="397"/>
      <c r="AO23" s="397"/>
      <c r="AP23" s="397"/>
      <c r="AQ23" s="397"/>
      <c r="AR23" s="397"/>
      <c r="AS23" s="397"/>
      <c r="AT23" s="397"/>
      <c r="AU23" s="397"/>
      <c r="AV23" s="397"/>
      <c r="AW23" s="397"/>
      <c r="AX23" s="397"/>
      <c r="AY23" s="397"/>
      <c r="AZ23" s="397"/>
      <c r="BA23" s="397"/>
      <c r="BB23" s="397"/>
      <c r="BC23" s="397"/>
      <c r="BD23" s="397"/>
      <c r="BE23" s="397"/>
      <c r="BF23" s="397"/>
      <c r="BG23" s="397"/>
      <c r="BH23" s="397"/>
      <c r="BI23" s="397"/>
      <c r="BJ23" s="397"/>
      <c r="BK23" s="397"/>
      <c r="BL23" s="397"/>
      <c r="BM23" s="397"/>
      <c r="BN23" s="397"/>
      <c r="BO23" s="397"/>
      <c r="BP23" s="397"/>
      <c r="BQ23" s="397"/>
      <c r="BR23" s="397"/>
      <c r="BS23" s="397"/>
      <c r="BT23" s="397"/>
      <c r="BU23" s="397"/>
      <c r="BV23" s="397"/>
      <c r="BW23" s="397"/>
      <c r="BX23" s="397"/>
      <c r="BY23" s="397"/>
      <c r="BZ23" s="397"/>
      <c r="CA23" s="397"/>
      <c r="CB23" s="397"/>
      <c r="CC23" s="397"/>
      <c r="CD23" s="397"/>
      <c r="CE23" s="397"/>
      <c r="CF23" s="397"/>
      <c r="CG23" s="397"/>
      <c r="CH23" s="397"/>
      <c r="CI23" s="397"/>
      <c r="CJ23" s="397"/>
      <c r="CK23" s="397"/>
      <c r="CL23" s="397"/>
    </row>
    <row r="24" spans="1:90" s="377" customFormat="1" x14ac:dyDescent="0.25">
      <c r="A24" s="144"/>
      <c r="B24" s="144"/>
      <c r="C24" s="380"/>
      <c r="D24" s="397"/>
      <c r="E24" s="397"/>
      <c r="F24" s="397"/>
      <c r="G24" s="397"/>
      <c r="H24" s="397"/>
      <c r="I24" s="397"/>
      <c r="J24" s="397"/>
      <c r="K24" s="397"/>
      <c r="L24" s="397"/>
      <c r="M24" s="397"/>
      <c r="N24" s="397"/>
      <c r="O24" s="397"/>
      <c r="P24" s="397"/>
      <c r="Q24" s="397"/>
      <c r="R24" s="397"/>
      <c r="S24" s="397"/>
      <c r="T24" s="397"/>
      <c r="U24" s="397"/>
      <c r="V24" s="397"/>
      <c r="W24" s="397"/>
      <c r="X24" s="397"/>
      <c r="Y24" s="397"/>
      <c r="Z24" s="397"/>
      <c r="AA24" s="397"/>
      <c r="AB24" s="397"/>
      <c r="AC24" s="397"/>
      <c r="AD24" s="397"/>
      <c r="AE24" s="397"/>
      <c r="AF24" s="397"/>
      <c r="AG24" s="397"/>
      <c r="AH24" s="397"/>
      <c r="AI24" s="397"/>
      <c r="AJ24" s="397"/>
      <c r="AK24" s="397"/>
      <c r="AL24" s="397"/>
      <c r="AM24" s="397"/>
      <c r="AN24" s="397"/>
      <c r="AO24" s="397"/>
      <c r="AP24" s="397"/>
      <c r="AQ24" s="397"/>
      <c r="AR24" s="397"/>
      <c r="AS24" s="397"/>
      <c r="AT24" s="397"/>
      <c r="AU24" s="397"/>
      <c r="AV24" s="397"/>
      <c r="AW24" s="397"/>
      <c r="AX24" s="397"/>
      <c r="AY24" s="397"/>
      <c r="AZ24" s="397"/>
      <c r="BA24" s="397"/>
      <c r="BB24" s="397"/>
      <c r="BC24" s="397"/>
      <c r="BD24" s="397"/>
      <c r="BE24" s="397"/>
      <c r="BF24" s="397"/>
      <c r="BG24" s="397"/>
      <c r="BH24" s="397"/>
      <c r="BI24" s="397"/>
      <c r="BJ24" s="397"/>
      <c r="BK24" s="397"/>
      <c r="BL24" s="397"/>
      <c r="BM24" s="397"/>
      <c r="BN24" s="397"/>
      <c r="BO24" s="397"/>
      <c r="BP24" s="397"/>
      <c r="BQ24" s="397"/>
      <c r="BR24" s="397"/>
      <c r="BS24" s="397"/>
      <c r="BT24" s="397"/>
      <c r="BU24" s="397"/>
      <c r="BV24" s="397"/>
      <c r="BW24" s="397"/>
      <c r="BX24" s="397"/>
      <c r="BY24" s="397"/>
      <c r="BZ24" s="397"/>
      <c r="CA24" s="397"/>
      <c r="CB24" s="397"/>
      <c r="CC24" s="397"/>
      <c r="CD24" s="397"/>
      <c r="CE24" s="397"/>
      <c r="CF24" s="397"/>
      <c r="CG24" s="397"/>
      <c r="CH24" s="397"/>
      <c r="CI24" s="397"/>
      <c r="CJ24" s="397"/>
      <c r="CK24" s="397"/>
      <c r="CL24" s="397"/>
    </row>
    <row r="25" spans="1:90" s="377" customFormat="1" x14ac:dyDescent="0.25">
      <c r="A25" s="144"/>
      <c r="B25" s="144"/>
      <c r="C25" s="380"/>
      <c r="D25" s="397"/>
      <c r="E25" s="397"/>
      <c r="F25" s="397"/>
      <c r="G25" s="397"/>
      <c r="H25" s="397"/>
      <c r="I25" s="397"/>
      <c r="J25" s="397"/>
      <c r="K25" s="397"/>
      <c r="L25" s="397"/>
      <c r="M25" s="397"/>
      <c r="N25" s="397"/>
      <c r="O25" s="397"/>
      <c r="P25" s="397"/>
      <c r="Q25" s="397"/>
      <c r="R25" s="397"/>
      <c r="S25" s="397"/>
      <c r="T25" s="397"/>
      <c r="U25" s="397"/>
      <c r="V25" s="397"/>
      <c r="W25" s="397"/>
      <c r="X25" s="397"/>
      <c r="Y25" s="397"/>
      <c r="Z25" s="397"/>
      <c r="AA25" s="397"/>
      <c r="AB25" s="397"/>
      <c r="AC25" s="397"/>
      <c r="AD25" s="397"/>
      <c r="AE25" s="397"/>
      <c r="AF25" s="397"/>
      <c r="AG25" s="397"/>
      <c r="AH25" s="397"/>
      <c r="AI25" s="397"/>
      <c r="AJ25" s="397"/>
      <c r="AK25" s="397"/>
      <c r="AL25" s="397"/>
      <c r="AM25" s="397"/>
      <c r="AN25" s="397"/>
      <c r="AO25" s="397"/>
      <c r="AP25" s="397"/>
      <c r="AQ25" s="397"/>
      <c r="AR25" s="397"/>
      <c r="AS25" s="397"/>
      <c r="AT25" s="397"/>
      <c r="AU25" s="397"/>
      <c r="AV25" s="397"/>
      <c r="AW25" s="397"/>
      <c r="AX25" s="397"/>
      <c r="AY25" s="397"/>
      <c r="AZ25" s="397"/>
      <c r="BA25" s="397"/>
      <c r="BB25" s="397"/>
      <c r="BC25" s="397"/>
      <c r="BD25" s="397"/>
      <c r="BE25" s="397"/>
      <c r="BF25" s="397"/>
      <c r="BG25" s="397"/>
      <c r="BH25" s="397"/>
      <c r="BI25" s="397"/>
      <c r="BJ25" s="397"/>
      <c r="BK25" s="397"/>
      <c r="BL25" s="397"/>
      <c r="BM25" s="397"/>
      <c r="BN25" s="397"/>
      <c r="BO25" s="397"/>
      <c r="BP25" s="397"/>
      <c r="BQ25" s="397"/>
      <c r="BR25" s="397"/>
      <c r="BS25" s="397"/>
      <c r="BT25" s="397"/>
      <c r="BU25" s="397"/>
      <c r="BV25" s="397"/>
      <c r="BW25" s="397"/>
      <c r="BX25" s="397"/>
      <c r="BY25" s="397"/>
      <c r="BZ25" s="397"/>
      <c r="CA25" s="397"/>
      <c r="CB25" s="397"/>
      <c r="CC25" s="397"/>
      <c r="CD25" s="397"/>
      <c r="CE25" s="397"/>
      <c r="CF25" s="397"/>
      <c r="CG25" s="397"/>
      <c r="CH25" s="397"/>
      <c r="CI25" s="397"/>
      <c r="CJ25" s="397"/>
      <c r="CK25" s="397"/>
      <c r="CL25" s="397"/>
    </row>
    <row r="26" spans="1:90" s="377" customFormat="1" x14ac:dyDescent="0.25">
      <c r="A26" s="144"/>
      <c r="B26" s="144"/>
      <c r="C26" s="380"/>
      <c r="D26" s="397"/>
      <c r="E26" s="397"/>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c r="AD26" s="397"/>
      <c r="AE26" s="397"/>
      <c r="AF26" s="397"/>
      <c r="AG26" s="397"/>
      <c r="AH26" s="397"/>
      <c r="AI26" s="397"/>
      <c r="AJ26" s="397"/>
      <c r="AK26" s="397"/>
      <c r="AL26" s="397"/>
      <c r="AM26" s="397"/>
      <c r="AN26" s="397"/>
      <c r="AO26" s="397"/>
      <c r="AP26" s="397"/>
      <c r="AQ26" s="397"/>
      <c r="AR26" s="397"/>
      <c r="AS26" s="397"/>
      <c r="AT26" s="397"/>
      <c r="AU26" s="397"/>
      <c r="AV26" s="397"/>
      <c r="AW26" s="397"/>
      <c r="AX26" s="397"/>
      <c r="AY26" s="397"/>
      <c r="AZ26" s="397"/>
      <c r="BA26" s="397"/>
      <c r="BB26" s="397"/>
      <c r="BC26" s="397"/>
      <c r="BD26" s="397"/>
      <c r="BE26" s="397"/>
      <c r="BF26" s="397"/>
      <c r="BG26" s="397"/>
      <c r="BH26" s="397"/>
      <c r="BI26" s="397"/>
      <c r="BJ26" s="397"/>
      <c r="BK26" s="397"/>
      <c r="BL26" s="397"/>
      <c r="BM26" s="397"/>
      <c r="BN26" s="397"/>
      <c r="BO26" s="397"/>
      <c r="BP26" s="397"/>
      <c r="BQ26" s="397"/>
      <c r="BR26" s="397"/>
      <c r="BS26" s="397"/>
      <c r="BT26" s="397"/>
      <c r="BU26" s="397"/>
      <c r="BV26" s="397"/>
      <c r="BW26" s="397"/>
      <c r="BX26" s="397"/>
      <c r="BY26" s="397"/>
      <c r="BZ26" s="397"/>
      <c r="CA26" s="397"/>
      <c r="CB26" s="397"/>
      <c r="CC26" s="397"/>
      <c r="CD26" s="397"/>
      <c r="CE26" s="397"/>
      <c r="CF26" s="397"/>
      <c r="CG26" s="397"/>
      <c r="CH26" s="397"/>
      <c r="CI26" s="397"/>
      <c r="CJ26" s="397"/>
      <c r="CK26" s="397"/>
      <c r="CL26" s="397"/>
    </row>
    <row r="27" spans="1:90" x14ac:dyDescent="0.25">
      <c r="B27" s="26"/>
      <c r="C27" s="119"/>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8"/>
      <c r="AQ27" s="398"/>
      <c r="AR27" s="398"/>
      <c r="AS27" s="398"/>
      <c r="AT27" s="398"/>
      <c r="AU27" s="398"/>
      <c r="AV27" s="398"/>
      <c r="AW27" s="398"/>
      <c r="AX27" s="398"/>
      <c r="AY27" s="398"/>
      <c r="AZ27" s="398"/>
      <c r="BA27" s="398"/>
      <c r="BB27" s="398"/>
      <c r="BC27" s="398"/>
      <c r="BD27" s="398"/>
      <c r="BE27" s="398"/>
      <c r="BF27" s="398"/>
      <c r="BG27" s="398"/>
      <c r="BH27" s="398"/>
      <c r="BI27" s="398"/>
      <c r="BJ27" s="398"/>
      <c r="BK27" s="398"/>
      <c r="BL27" s="398"/>
      <c r="BM27" s="398"/>
      <c r="BN27" s="398"/>
      <c r="BO27" s="398"/>
      <c r="BP27" s="398"/>
      <c r="BQ27" s="398"/>
      <c r="BR27" s="398"/>
      <c r="BS27" s="398"/>
      <c r="BT27" s="398"/>
      <c r="BU27" s="398"/>
      <c r="BV27" s="398"/>
      <c r="BW27" s="398"/>
      <c r="BX27" s="398"/>
      <c r="BY27" s="398"/>
      <c r="BZ27" s="398"/>
      <c r="CA27" s="398"/>
      <c r="CB27" s="398"/>
      <c r="CC27" s="398"/>
      <c r="CD27" s="398"/>
      <c r="CE27" s="398"/>
      <c r="CF27" s="398"/>
      <c r="CG27" s="398"/>
      <c r="CH27" s="398"/>
      <c r="CI27" s="398"/>
      <c r="CJ27" s="398"/>
      <c r="CK27" s="398"/>
      <c r="CL27" s="398"/>
    </row>
    <row r="28" spans="1:90" x14ac:dyDescent="0.25">
      <c r="B28" s="26"/>
      <c r="C28" s="119"/>
      <c r="D28" s="398"/>
      <c r="E28" s="398"/>
      <c r="F28" s="398"/>
      <c r="G28" s="398"/>
      <c r="H28" s="398"/>
      <c r="I28" s="398"/>
      <c r="J28" s="398"/>
      <c r="K28" s="398"/>
      <c r="L28" s="398"/>
      <c r="M28" s="398"/>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c r="AL28" s="398"/>
      <c r="AM28" s="398"/>
      <c r="AN28" s="398"/>
      <c r="AO28" s="398"/>
      <c r="AP28" s="398"/>
      <c r="AQ28" s="398"/>
      <c r="AR28" s="398"/>
      <c r="AS28" s="398"/>
      <c r="AT28" s="398"/>
      <c r="AU28" s="398"/>
      <c r="AV28" s="398"/>
      <c r="AW28" s="398"/>
      <c r="AX28" s="398"/>
      <c r="AY28" s="398"/>
      <c r="AZ28" s="398"/>
      <c r="BA28" s="398"/>
      <c r="BB28" s="398"/>
      <c r="BC28" s="398"/>
      <c r="BD28" s="398"/>
      <c r="BE28" s="398"/>
      <c r="BF28" s="398"/>
      <c r="BG28" s="398"/>
      <c r="BH28" s="398"/>
      <c r="BI28" s="398"/>
      <c r="BJ28" s="398"/>
      <c r="BK28" s="398"/>
      <c r="BL28" s="398"/>
      <c r="BM28" s="398"/>
      <c r="BN28" s="398"/>
      <c r="BO28" s="398"/>
      <c r="BP28" s="398"/>
      <c r="BQ28" s="398"/>
      <c r="BR28" s="398"/>
      <c r="BS28" s="398"/>
      <c r="BT28" s="398"/>
      <c r="BU28" s="398"/>
      <c r="BV28" s="398"/>
      <c r="BW28" s="398"/>
      <c r="BX28" s="398"/>
      <c r="BY28" s="398"/>
      <c r="BZ28" s="398"/>
      <c r="CA28" s="398"/>
      <c r="CB28" s="398"/>
      <c r="CC28" s="398"/>
      <c r="CD28" s="398"/>
      <c r="CE28" s="398"/>
      <c r="CF28" s="398"/>
      <c r="CG28" s="398"/>
      <c r="CH28" s="398"/>
      <c r="CI28" s="398"/>
      <c r="CJ28" s="398"/>
      <c r="CK28" s="398"/>
      <c r="CL28" s="398"/>
    </row>
    <row r="29" spans="1:90" x14ac:dyDescent="0.25">
      <c r="B29" s="26"/>
      <c r="C29" s="119"/>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c r="AL29" s="398"/>
      <c r="AM29" s="398"/>
      <c r="AN29" s="398"/>
      <c r="AO29" s="398"/>
      <c r="AP29" s="398"/>
      <c r="AQ29" s="398"/>
      <c r="AR29" s="398"/>
      <c r="AS29" s="398"/>
      <c r="AT29" s="398"/>
      <c r="AU29" s="398"/>
      <c r="AV29" s="398"/>
      <c r="AW29" s="398"/>
      <c r="AX29" s="398"/>
      <c r="AY29" s="398"/>
      <c r="AZ29" s="398"/>
      <c r="BA29" s="398"/>
      <c r="BB29" s="398"/>
      <c r="BC29" s="398"/>
      <c r="BD29" s="398"/>
      <c r="BE29" s="398"/>
      <c r="BF29" s="398"/>
      <c r="BG29" s="398"/>
      <c r="BH29" s="398"/>
      <c r="BI29" s="398"/>
      <c r="BJ29" s="398"/>
      <c r="BK29" s="398"/>
      <c r="BL29" s="398"/>
      <c r="BM29" s="398"/>
      <c r="BN29" s="398"/>
      <c r="BO29" s="398"/>
      <c r="BP29" s="398"/>
      <c r="BQ29" s="398"/>
      <c r="BR29" s="398"/>
      <c r="BS29" s="398"/>
      <c r="BT29" s="398"/>
      <c r="BU29" s="398"/>
      <c r="BV29" s="398"/>
      <c r="BW29" s="398"/>
      <c r="BX29" s="398"/>
      <c r="BY29" s="398"/>
      <c r="BZ29" s="398"/>
      <c r="CA29" s="398"/>
      <c r="CB29" s="398"/>
      <c r="CC29" s="398"/>
      <c r="CD29" s="398"/>
      <c r="CE29" s="398"/>
      <c r="CF29" s="398"/>
      <c r="CG29" s="398"/>
      <c r="CH29" s="398"/>
      <c r="CI29" s="398"/>
      <c r="CJ29" s="398"/>
      <c r="CK29" s="398"/>
      <c r="CL29" s="398"/>
    </row>
    <row r="30" spans="1:90" x14ac:dyDescent="0.25">
      <c r="A30" s="406"/>
      <c r="B30" s="6"/>
      <c r="C30" s="119"/>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398"/>
      <c r="AC30" s="398"/>
      <c r="AD30" s="398"/>
      <c r="AE30" s="398"/>
      <c r="AF30" s="398"/>
      <c r="AG30" s="398"/>
      <c r="AH30" s="398"/>
      <c r="AI30" s="398"/>
      <c r="AJ30" s="398"/>
      <c r="AK30" s="398"/>
      <c r="AL30" s="398"/>
      <c r="AM30" s="398"/>
      <c r="AN30" s="398"/>
      <c r="AO30" s="398"/>
      <c r="AP30" s="398"/>
      <c r="AQ30" s="398"/>
      <c r="AR30" s="398"/>
      <c r="AS30" s="398"/>
      <c r="AT30" s="398"/>
      <c r="AU30" s="398"/>
      <c r="AV30" s="398"/>
      <c r="AW30" s="398"/>
      <c r="AX30" s="398"/>
      <c r="AY30" s="398"/>
      <c r="AZ30" s="398"/>
      <c r="BA30" s="398"/>
      <c r="BB30" s="398"/>
      <c r="BC30" s="398"/>
      <c r="BD30" s="398"/>
      <c r="BE30" s="398"/>
      <c r="BF30" s="398"/>
      <c r="BG30" s="398"/>
      <c r="BH30" s="398"/>
      <c r="BI30" s="398"/>
      <c r="BJ30" s="398"/>
      <c r="BK30" s="398"/>
      <c r="BL30" s="398"/>
      <c r="BM30" s="398"/>
      <c r="BN30" s="398"/>
      <c r="BO30" s="398"/>
      <c r="BP30" s="398"/>
      <c r="BQ30" s="398"/>
      <c r="BR30" s="398"/>
      <c r="BS30" s="398"/>
      <c r="BT30" s="398"/>
      <c r="BU30" s="398"/>
      <c r="BV30" s="398"/>
      <c r="BW30" s="398"/>
      <c r="BX30" s="398"/>
      <c r="BY30" s="398"/>
      <c r="BZ30" s="398"/>
      <c r="CA30" s="398"/>
      <c r="CB30" s="398"/>
      <c r="CC30" s="398"/>
      <c r="CD30" s="398"/>
      <c r="CE30" s="398"/>
      <c r="CF30" s="398"/>
      <c r="CG30" s="398"/>
      <c r="CH30" s="398"/>
      <c r="CI30" s="398"/>
      <c r="CJ30" s="398"/>
      <c r="CK30" s="398"/>
      <c r="CL30" s="398"/>
    </row>
    <row r="31" spans="1:90" x14ac:dyDescent="0.25">
      <c r="A31" s="406"/>
      <c r="B31" s="6"/>
      <c r="C31" s="119"/>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8"/>
      <c r="BD31" s="398"/>
      <c r="BE31" s="398"/>
      <c r="BF31" s="398"/>
      <c r="BG31" s="398"/>
      <c r="BH31" s="398"/>
      <c r="BI31" s="398"/>
      <c r="BJ31" s="398"/>
      <c r="BK31" s="398"/>
      <c r="BL31" s="398"/>
      <c r="BM31" s="398"/>
      <c r="BN31" s="398"/>
      <c r="BO31" s="398"/>
      <c r="BP31" s="398"/>
      <c r="BQ31" s="398"/>
      <c r="BR31" s="398"/>
      <c r="BS31" s="398"/>
      <c r="BT31" s="398"/>
      <c r="BU31" s="398"/>
      <c r="BV31" s="398"/>
      <c r="BW31" s="398"/>
      <c r="BX31" s="398"/>
      <c r="BY31" s="398"/>
      <c r="BZ31" s="398"/>
      <c r="CA31" s="398"/>
      <c r="CB31" s="398"/>
      <c r="CC31" s="398"/>
      <c r="CD31" s="398"/>
      <c r="CE31" s="398"/>
      <c r="CF31" s="398"/>
      <c r="CG31" s="398"/>
      <c r="CH31" s="398"/>
      <c r="CI31" s="130"/>
      <c r="CJ31" s="398"/>
      <c r="CK31" s="398"/>
      <c r="CL31" s="398"/>
    </row>
    <row r="32" spans="1:90" x14ac:dyDescent="0.25">
      <c r="A32" s="406"/>
      <c r="B32" s="6"/>
      <c r="C32" s="88"/>
      <c r="D32" s="398"/>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8"/>
      <c r="AI32" s="398"/>
      <c r="AJ32" s="398"/>
      <c r="AK32" s="398"/>
      <c r="AL32" s="398"/>
      <c r="AM32" s="398"/>
      <c r="AN32" s="398"/>
      <c r="AO32" s="398"/>
      <c r="AP32" s="398"/>
      <c r="AQ32" s="398"/>
      <c r="AR32" s="398"/>
      <c r="AS32" s="398"/>
      <c r="AT32" s="398"/>
      <c r="AU32" s="398"/>
      <c r="AV32" s="398"/>
      <c r="AW32" s="398"/>
      <c r="AX32" s="398"/>
      <c r="AY32" s="398"/>
      <c r="AZ32" s="398"/>
      <c r="BA32" s="398"/>
      <c r="BB32" s="398"/>
      <c r="BC32" s="398"/>
      <c r="BD32" s="398"/>
      <c r="BE32" s="398"/>
      <c r="BF32" s="398"/>
      <c r="BG32" s="398"/>
      <c r="BH32" s="398"/>
      <c r="BI32" s="398"/>
      <c r="BJ32" s="398"/>
      <c r="BK32" s="398"/>
      <c r="BL32" s="398"/>
      <c r="BM32" s="398"/>
      <c r="BN32" s="398"/>
      <c r="BO32" s="398"/>
      <c r="BP32" s="398"/>
      <c r="BQ32" s="398"/>
      <c r="BR32" s="398"/>
      <c r="BS32" s="398"/>
      <c r="BT32" s="398"/>
      <c r="BU32" s="398"/>
      <c r="BV32" s="398"/>
      <c r="BW32" s="398"/>
      <c r="BX32" s="398"/>
      <c r="BY32" s="398"/>
      <c r="BZ32" s="398"/>
      <c r="CA32" s="398"/>
      <c r="CB32" s="398"/>
      <c r="CC32" s="398"/>
      <c r="CD32" s="398"/>
      <c r="CE32" s="398"/>
      <c r="CF32" s="398"/>
      <c r="CG32" s="398"/>
      <c r="CH32" s="398"/>
      <c r="CI32" s="130"/>
      <c r="CJ32" s="398"/>
      <c r="CK32" s="398"/>
      <c r="CL32" s="398"/>
    </row>
    <row r="33" spans="1:90" x14ac:dyDescent="0.25">
      <c r="A33" s="406"/>
      <c r="B33" s="6"/>
      <c r="C33" s="119"/>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row>
    <row r="34" spans="1:90" x14ac:dyDescent="0.25">
      <c r="A34" s="406"/>
      <c r="B34" s="6"/>
      <c r="C34" s="119"/>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c r="CL34" s="131"/>
    </row>
    <row r="35" spans="1:90" x14ac:dyDescent="0.25">
      <c r="A35" s="406"/>
      <c r="B35" s="6"/>
      <c r="C35" s="6"/>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CG35" s="131"/>
      <c r="CH35" s="131"/>
      <c r="CI35" s="131"/>
      <c r="CJ35" s="131"/>
      <c r="CK35" s="131"/>
      <c r="CL35" s="131"/>
    </row>
    <row r="37" spans="1:90" x14ac:dyDescent="0.25">
      <c r="C37" s="132"/>
    </row>
    <row r="497" spans="1:1" x14ac:dyDescent="0.25">
      <c r="A497" s="26" t="s">
        <v>89</v>
      </c>
    </row>
  </sheetData>
  <mergeCells count="88">
    <mergeCell ref="CL1:CL2"/>
    <mergeCell ref="CG1:CG2"/>
    <mergeCell ref="CH1:CH2"/>
    <mergeCell ref="CI1:CI2"/>
    <mergeCell ref="CJ1:CJ2"/>
    <mergeCell ref="A2:C2"/>
    <mergeCell ref="CE1:CE2"/>
    <mergeCell ref="CF1:CF2"/>
    <mergeCell ref="CK1:CK2"/>
    <mergeCell ref="CA1:CA2"/>
    <mergeCell ref="BY1:BY2"/>
    <mergeCell ref="BZ1:BZ2"/>
    <mergeCell ref="BS1:BS2"/>
    <mergeCell ref="BT1:BT2"/>
    <mergeCell ref="BU1:BU2"/>
    <mergeCell ref="CB1:CB2"/>
    <mergeCell ref="CC1:CC2"/>
    <mergeCell ref="CD1:CD2"/>
    <mergeCell ref="BW1:BW2"/>
    <mergeCell ref="BX1:BX2"/>
    <mergeCell ref="BI1:BI2"/>
    <mergeCell ref="BJ1:BJ2"/>
    <mergeCell ref="BK1:BK2"/>
    <mergeCell ref="BL1:BL2"/>
    <mergeCell ref="BV1:BV2"/>
    <mergeCell ref="BM1:BM2"/>
    <mergeCell ref="BN1:BN2"/>
    <mergeCell ref="BO1:BO2"/>
    <mergeCell ref="BP1:BP2"/>
    <mergeCell ref="BQ1:BQ2"/>
    <mergeCell ref="BR1:BR2"/>
    <mergeCell ref="BD1:BD2"/>
    <mergeCell ref="BE1:BE2"/>
    <mergeCell ref="BF1:BF2"/>
    <mergeCell ref="BG1:BG2"/>
    <mergeCell ref="BH1:BH2"/>
    <mergeCell ref="AY1:AY2"/>
    <mergeCell ref="AZ1:AZ2"/>
    <mergeCell ref="BA1:BA2"/>
    <mergeCell ref="BB1:BB2"/>
    <mergeCell ref="BC1:BC2"/>
    <mergeCell ref="AT1:AT2"/>
    <mergeCell ref="AU1:AU2"/>
    <mergeCell ref="AV1:AV2"/>
    <mergeCell ref="AW1:AW2"/>
    <mergeCell ref="AX1:AX2"/>
    <mergeCell ref="AO1:AO2"/>
    <mergeCell ref="AP1:AP2"/>
    <mergeCell ref="AQ1:AQ2"/>
    <mergeCell ref="AR1:AR2"/>
    <mergeCell ref="AS1:AS2"/>
    <mergeCell ref="AJ1:AJ2"/>
    <mergeCell ref="AK1:AK2"/>
    <mergeCell ref="AL1:AL2"/>
    <mergeCell ref="AM1:AM2"/>
    <mergeCell ref="AN1:AN2"/>
    <mergeCell ref="AE1:AE2"/>
    <mergeCell ref="AF1:AF2"/>
    <mergeCell ref="AG1:AG2"/>
    <mergeCell ref="AH1:AH2"/>
    <mergeCell ref="AI1:AI2"/>
    <mergeCell ref="Z1:Z2"/>
    <mergeCell ref="AA1:AA2"/>
    <mergeCell ref="AB1:AB2"/>
    <mergeCell ref="AC1:AC2"/>
    <mergeCell ref="AD1:AD2"/>
    <mergeCell ref="U1:U2"/>
    <mergeCell ref="V1:V2"/>
    <mergeCell ref="W1:W2"/>
    <mergeCell ref="X1:X2"/>
    <mergeCell ref="Y1:Y2"/>
    <mergeCell ref="P1:P2"/>
    <mergeCell ref="Q1:Q2"/>
    <mergeCell ref="R1:R2"/>
    <mergeCell ref="S1:S2"/>
    <mergeCell ref="T1:T2"/>
    <mergeCell ref="K1:K2"/>
    <mergeCell ref="L1:L2"/>
    <mergeCell ref="M1:M2"/>
    <mergeCell ref="N1:N2"/>
    <mergeCell ref="O1:O2"/>
    <mergeCell ref="J1:J2"/>
    <mergeCell ref="D1:D2"/>
    <mergeCell ref="E1:E2"/>
    <mergeCell ref="F1:F2"/>
    <mergeCell ref="I1:I2"/>
    <mergeCell ref="H1:H2"/>
    <mergeCell ref="G1:G2"/>
  </mergeCells>
  <phoneticPr fontId="3" type="noConversion"/>
  <printOptions verticalCentered="1"/>
  <pageMargins left="0.86614173228346458" right="0.19685039370078741" top="0.74803149606299213" bottom="0.23622047244094491" header="0.27559055118110237" footer="0.35433070866141736"/>
  <pageSetup scale="89" firstPageNumber="77" orientation="landscape" errors="NA" r:id="rId1"/>
  <headerFooter alignWithMargins="0">
    <oddHeader>&amp;L&amp;G &amp;R2014 Yearbook of
Electricity Distributors</oddHeader>
    <oddFooter>&amp;C&amp;P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5"/>
  </sheetPr>
  <dimension ref="A1:CZ497"/>
  <sheetViews>
    <sheetView showGridLines="0" zoomScaleNormal="100" zoomScaleSheetLayoutView="90" workbookViewId="0">
      <selection activeCell="B1" sqref="B1"/>
    </sheetView>
  </sheetViews>
  <sheetFormatPr defaultColWidth="19.109375" defaultRowHeight="13.2" x14ac:dyDescent="0.25"/>
  <cols>
    <col min="1" max="1" width="0.109375" style="2" customWidth="1"/>
    <col min="2" max="2" width="51.88671875" style="48" customWidth="1"/>
    <col min="3" max="3" width="18" style="137" customWidth="1"/>
    <col min="4" max="4" width="4.33203125" style="137" customWidth="1"/>
    <col min="5" max="5" width="20.6640625" style="8" customWidth="1"/>
    <col min="6" max="7" width="20.6640625" style="2" customWidth="1"/>
    <col min="8" max="8" width="20.6640625" style="8" customWidth="1"/>
    <col min="9" max="9" width="20.44140625" style="8" customWidth="1"/>
    <col min="10" max="10" width="29.33203125" style="6" customWidth="1"/>
    <col min="11" max="11" width="20.44140625" style="8" customWidth="1"/>
    <col min="12" max="13" width="20.44140625" style="2" customWidth="1"/>
    <col min="14" max="14" width="20.6640625" style="2" customWidth="1"/>
    <col min="15" max="15" width="20.44140625" style="2" customWidth="1"/>
    <col min="16" max="16" width="26.5546875" style="8" customWidth="1"/>
    <col min="17" max="18" width="20.6640625" style="2" customWidth="1"/>
    <col min="19" max="19" width="23.109375" style="2" customWidth="1"/>
    <col min="20" max="21" width="20.5546875" style="2" customWidth="1"/>
    <col min="22" max="22" width="24" style="2" customWidth="1"/>
    <col min="23" max="24" width="20.5546875" style="2" customWidth="1"/>
    <col min="25" max="25" width="24.109375" style="2" customWidth="1"/>
    <col min="26" max="51" width="20.5546875" style="2" customWidth="1"/>
    <col min="52" max="85" width="19.109375" style="2" customWidth="1"/>
    <col min="86" max="86" width="19.109375" style="70" customWidth="1"/>
    <col min="87" max="88" width="19.109375" style="94" customWidth="1"/>
    <col min="89" max="104" width="19.109375" style="8" customWidth="1"/>
    <col min="105" max="16384" width="19.109375" style="2"/>
  </cols>
  <sheetData>
    <row r="1" spans="1:88" ht="16.8" x14ac:dyDescent="0.3">
      <c r="B1" s="341" t="s">
        <v>113</v>
      </c>
      <c r="F1" s="8"/>
      <c r="G1" s="8"/>
      <c r="J1" s="8"/>
      <c r="K1" s="8" t="s">
        <v>167</v>
      </c>
      <c r="U1" s="14"/>
      <c r="CF1" s="69"/>
      <c r="CH1" s="69"/>
      <c r="CI1" s="93"/>
      <c r="CJ1" s="93"/>
    </row>
    <row r="2" spans="1:88" x14ac:dyDescent="0.25">
      <c r="D2" s="271"/>
      <c r="F2" s="8"/>
      <c r="G2" s="8"/>
      <c r="J2" s="8"/>
      <c r="CF2" s="70"/>
    </row>
    <row r="3" spans="1:88" x14ac:dyDescent="0.25">
      <c r="A3" s="3"/>
      <c r="D3" s="272"/>
      <c r="F3" s="8"/>
      <c r="G3" s="8"/>
      <c r="J3" s="8"/>
      <c r="CF3" s="70"/>
    </row>
    <row r="4" spans="1:88" ht="12.75" customHeight="1" x14ac:dyDescent="0.25">
      <c r="A4" s="5"/>
      <c r="B4" s="364" t="s">
        <v>96</v>
      </c>
      <c r="C4" s="399" t="s">
        <v>154</v>
      </c>
      <c r="D4" s="273"/>
      <c r="F4" s="8"/>
      <c r="G4" s="8"/>
      <c r="J4" s="8"/>
      <c r="CF4" s="70"/>
    </row>
    <row r="5" spans="1:88" ht="14.25" customHeight="1" x14ac:dyDescent="0.25">
      <c r="A5" s="10"/>
      <c r="C5" s="447" t="s">
        <v>315</v>
      </c>
      <c r="E5" s="101"/>
      <c r="F5" s="75"/>
      <c r="G5" s="75"/>
      <c r="H5" s="85"/>
      <c r="I5" s="91"/>
      <c r="J5" s="113"/>
      <c r="K5" s="91"/>
      <c r="L5" s="75"/>
      <c r="M5" s="75"/>
      <c r="N5" s="75"/>
      <c r="O5" s="75"/>
      <c r="P5" s="91"/>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6"/>
      <c r="CG5" s="75"/>
      <c r="CH5" s="76"/>
      <c r="CI5" s="95"/>
      <c r="CJ5" s="95"/>
    </row>
    <row r="6" spans="1:88" ht="10.5" customHeight="1" x14ac:dyDescent="0.25">
      <c r="A6" s="10"/>
      <c r="B6" s="296"/>
      <c r="C6" s="274"/>
      <c r="D6" s="274"/>
      <c r="E6" s="85"/>
      <c r="F6" s="75"/>
      <c r="G6" s="75"/>
      <c r="H6" s="85"/>
      <c r="I6" s="91"/>
      <c r="J6" s="113"/>
      <c r="K6" s="91"/>
      <c r="L6" s="75"/>
      <c r="M6" s="75"/>
      <c r="N6" s="75"/>
      <c r="O6" s="75"/>
      <c r="P6" s="91"/>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6"/>
      <c r="CG6" s="75"/>
      <c r="CH6" s="76"/>
      <c r="CI6" s="95"/>
      <c r="CJ6" s="95"/>
    </row>
    <row r="7" spans="1:88" ht="13.8" x14ac:dyDescent="0.25">
      <c r="B7" s="365" t="s">
        <v>54</v>
      </c>
      <c r="C7" s="281">
        <f>BS!BV2</f>
        <v>322280803.07000005</v>
      </c>
      <c r="D7" s="275"/>
      <c r="E7" s="86"/>
      <c r="F7" s="20"/>
      <c r="G7" s="20"/>
      <c r="H7" s="86"/>
      <c r="I7" s="79"/>
      <c r="J7" s="89"/>
      <c r="K7" s="79"/>
      <c r="L7" s="20"/>
      <c r="M7" s="20"/>
      <c r="N7" s="20"/>
      <c r="O7" s="20"/>
      <c r="P7" s="79"/>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77"/>
      <c r="CG7" s="20"/>
      <c r="CH7" s="77"/>
      <c r="CI7" s="96"/>
      <c r="CJ7" s="96"/>
    </row>
    <row r="8" spans="1:88" ht="13.8" x14ac:dyDescent="0.25">
      <c r="B8" s="365" t="s">
        <v>55</v>
      </c>
      <c r="C8" s="189">
        <f>BS!BV3</f>
        <v>3017720907.6999998</v>
      </c>
      <c r="D8" s="275"/>
      <c r="E8" s="86"/>
      <c r="F8" s="20"/>
      <c r="G8" s="20"/>
      <c r="H8" s="86"/>
      <c r="I8" s="79"/>
      <c r="J8" s="89"/>
      <c r="K8" s="79"/>
      <c r="L8" s="20"/>
      <c r="M8" s="20"/>
      <c r="N8" s="20"/>
      <c r="O8" s="20"/>
      <c r="P8" s="79"/>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77"/>
      <c r="CG8" s="20"/>
      <c r="CH8" s="77"/>
      <c r="CI8" s="96"/>
      <c r="CJ8" s="96"/>
    </row>
    <row r="9" spans="1:88" ht="13.8" x14ac:dyDescent="0.25">
      <c r="A9" s="10" t="s">
        <v>120</v>
      </c>
      <c r="B9" s="365" t="s">
        <v>56</v>
      </c>
      <c r="C9" s="189">
        <f>BS!BV4</f>
        <v>93104291.079999998</v>
      </c>
      <c r="D9" s="275"/>
      <c r="E9" s="86"/>
      <c r="F9" s="20"/>
      <c r="G9" s="20"/>
      <c r="H9" s="86"/>
      <c r="I9" s="79"/>
      <c r="J9" s="89"/>
      <c r="K9" s="79"/>
      <c r="L9" s="20"/>
      <c r="M9" s="20"/>
      <c r="N9" s="20"/>
      <c r="O9" s="20"/>
      <c r="P9" s="79"/>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77"/>
      <c r="CG9" s="20"/>
      <c r="CH9" s="77"/>
      <c r="CI9" s="96"/>
      <c r="CJ9" s="96"/>
    </row>
    <row r="10" spans="1:88" ht="13.8" x14ac:dyDescent="0.25">
      <c r="A10" s="10"/>
      <c r="B10" s="365" t="s">
        <v>255</v>
      </c>
      <c r="C10" s="189">
        <f>BS!BV5</f>
        <v>21781533346.639996</v>
      </c>
      <c r="D10" s="275"/>
      <c r="E10" s="86"/>
      <c r="F10" s="20"/>
      <c r="G10" s="20"/>
      <c r="H10" s="86"/>
      <c r="I10" s="79"/>
      <c r="J10" s="89"/>
      <c r="K10" s="79"/>
      <c r="L10" s="20"/>
      <c r="M10" s="20"/>
      <c r="N10" s="20"/>
      <c r="O10" s="20"/>
      <c r="P10" s="79"/>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77"/>
      <c r="CG10" s="20"/>
      <c r="CH10" s="77"/>
      <c r="CI10" s="96"/>
      <c r="CJ10" s="96"/>
    </row>
    <row r="11" spans="1:88" ht="13.8" x14ac:dyDescent="0.25">
      <c r="A11" s="10" t="s">
        <v>85</v>
      </c>
      <c r="B11" s="366" t="s">
        <v>57</v>
      </c>
      <c r="C11" s="189">
        <f>BS!BV6</f>
        <v>94542335.019999981</v>
      </c>
      <c r="D11" s="275"/>
      <c r="E11" s="89"/>
      <c r="F11" s="20"/>
      <c r="G11" s="20"/>
      <c r="H11" s="79"/>
      <c r="I11" s="79"/>
      <c r="J11" s="89"/>
      <c r="K11" s="79"/>
      <c r="L11" s="20"/>
      <c r="M11" s="20"/>
      <c r="N11" s="20"/>
      <c r="O11" s="20"/>
      <c r="P11" s="79"/>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77"/>
      <c r="CG11" s="20"/>
      <c r="CH11" s="77"/>
      <c r="CI11" s="96"/>
      <c r="CJ11" s="96"/>
    </row>
    <row r="12" spans="1:88" ht="13.8" x14ac:dyDescent="0.25">
      <c r="B12" s="367" t="s">
        <v>73</v>
      </c>
      <c r="C12" s="368">
        <f>SUM(C7:C11)</f>
        <v>25309181683.509995</v>
      </c>
      <c r="D12" s="275"/>
      <c r="E12" s="88"/>
      <c r="F12" s="20"/>
      <c r="G12" s="20"/>
      <c r="H12" s="88"/>
      <c r="I12" s="79"/>
      <c r="J12" s="89"/>
      <c r="K12" s="79"/>
      <c r="L12" s="20"/>
      <c r="M12" s="20"/>
      <c r="N12" s="20"/>
      <c r="O12" s="20"/>
      <c r="P12" s="79"/>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77"/>
      <c r="CG12" s="20"/>
      <c r="CH12" s="77"/>
      <c r="CI12" s="96"/>
      <c r="CJ12" s="96"/>
    </row>
    <row r="13" spans="1:88" ht="13.8" x14ac:dyDescent="0.25">
      <c r="A13" s="10" t="s">
        <v>92</v>
      </c>
      <c r="B13" s="369" t="s">
        <v>58</v>
      </c>
      <c r="C13" s="370">
        <f>BS!BV8</f>
        <v>26032848329.959</v>
      </c>
      <c r="D13" s="276"/>
      <c r="E13" s="89"/>
      <c r="F13" s="90"/>
      <c r="G13" s="90"/>
      <c r="H13" s="89"/>
      <c r="I13" s="79"/>
      <c r="J13" s="89"/>
      <c r="K13" s="79"/>
      <c r="L13" s="20"/>
      <c r="M13" s="20"/>
      <c r="N13" s="20"/>
      <c r="O13" s="20"/>
      <c r="P13" s="79"/>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77"/>
      <c r="CG13" s="20"/>
      <c r="CH13" s="77"/>
      <c r="CI13" s="96"/>
      <c r="CJ13" s="96"/>
    </row>
    <row r="14" spans="1:88" ht="13.8" x14ac:dyDescent="0.25">
      <c r="A14" s="10" t="s">
        <v>242</v>
      </c>
      <c r="B14" s="366" t="s">
        <v>61</v>
      </c>
      <c r="C14" s="371">
        <f>BS!BV9</f>
        <v>-9913167475.4799957</v>
      </c>
      <c r="D14" s="278"/>
      <c r="E14" s="89"/>
      <c r="F14" s="90"/>
      <c r="G14" s="90"/>
      <c r="H14" s="89"/>
      <c r="I14" s="79"/>
      <c r="J14" s="89"/>
      <c r="K14" s="79"/>
      <c r="L14" s="20"/>
      <c r="M14" s="20"/>
      <c r="N14" s="20"/>
      <c r="O14" s="20"/>
      <c r="P14" s="79"/>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77"/>
      <c r="CG14" s="20"/>
      <c r="CH14" s="77"/>
      <c r="CI14" s="96"/>
      <c r="CJ14" s="96"/>
    </row>
    <row r="15" spans="1:88" ht="15" customHeight="1" x14ac:dyDescent="0.25">
      <c r="B15" s="365"/>
      <c r="C15" s="189">
        <f>SUM(C13:C14)</f>
        <v>16119680854.479004</v>
      </c>
      <c r="D15" s="275"/>
      <c r="E15" s="20"/>
      <c r="F15" s="20"/>
      <c r="G15" s="20"/>
      <c r="H15" s="20"/>
      <c r="I15" s="79"/>
      <c r="J15" s="89"/>
      <c r="K15" s="79"/>
      <c r="L15" s="20"/>
      <c r="M15" s="20"/>
      <c r="N15" s="20"/>
      <c r="O15" s="20"/>
      <c r="P15" s="79"/>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77"/>
      <c r="CG15" s="20"/>
      <c r="CH15" s="77"/>
      <c r="CI15" s="96"/>
      <c r="CJ15" s="96"/>
    </row>
    <row r="16" spans="1:88" ht="13.8" x14ac:dyDescent="0.25">
      <c r="A16" s="10" t="s">
        <v>178</v>
      </c>
      <c r="B16" s="366" t="s">
        <v>300</v>
      </c>
      <c r="C16" s="189">
        <f>BS!BV11</f>
        <v>1512119704.6500003</v>
      </c>
      <c r="D16" s="275"/>
      <c r="E16" s="87"/>
      <c r="F16" s="20"/>
      <c r="G16" s="20"/>
      <c r="H16" s="87"/>
      <c r="I16" s="79"/>
      <c r="J16" s="89"/>
      <c r="K16" s="79"/>
      <c r="L16" s="20"/>
      <c r="M16" s="20"/>
      <c r="N16" s="20"/>
      <c r="O16" s="20"/>
      <c r="P16" s="79"/>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77"/>
      <c r="CG16" s="20"/>
      <c r="CH16" s="77"/>
      <c r="CI16" s="96"/>
      <c r="CJ16" s="96"/>
    </row>
    <row r="17" spans="1:88" ht="13.8" x14ac:dyDescent="0.25">
      <c r="A17" s="10" t="s">
        <v>167</v>
      </c>
      <c r="B17" s="366" t="s">
        <v>91</v>
      </c>
      <c r="C17" s="189">
        <f>BS!BV12</f>
        <v>48003467.479999997</v>
      </c>
      <c r="D17" s="275"/>
      <c r="E17" s="87"/>
      <c r="F17" s="20"/>
      <c r="G17" s="20"/>
      <c r="H17" s="87"/>
      <c r="I17" s="79"/>
      <c r="J17" s="89"/>
      <c r="K17" s="79"/>
      <c r="L17" s="20"/>
      <c r="M17" s="20"/>
      <c r="N17" s="20"/>
      <c r="O17" s="20"/>
      <c r="P17" s="79"/>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77"/>
      <c r="CG17" s="20"/>
      <c r="CH17" s="77"/>
      <c r="CI17" s="96"/>
      <c r="CJ17" s="96"/>
    </row>
    <row r="18" spans="1:88" ht="13.8" x14ac:dyDescent="0.25">
      <c r="A18" s="10" t="s">
        <v>121</v>
      </c>
      <c r="B18" s="366" t="s">
        <v>141</v>
      </c>
      <c r="C18" s="370">
        <f>BS!BV13</f>
        <v>740012128.12999976</v>
      </c>
      <c r="D18" s="276"/>
      <c r="E18" s="79"/>
      <c r="F18" s="20"/>
      <c r="G18" s="20"/>
      <c r="H18" s="79"/>
      <c r="I18" s="79"/>
      <c r="J18" s="89"/>
      <c r="K18" s="79"/>
      <c r="L18" s="20"/>
      <c r="M18" s="20"/>
      <c r="N18" s="20"/>
      <c r="O18" s="20"/>
      <c r="P18" s="79"/>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77"/>
      <c r="CG18" s="20"/>
      <c r="CH18" s="77"/>
      <c r="CI18" s="96"/>
      <c r="CJ18" s="96"/>
    </row>
    <row r="19" spans="1:88" ht="21.75" customHeight="1" thickBot="1" x14ac:dyDescent="0.3">
      <c r="A19" s="10"/>
      <c r="B19" s="372" t="s">
        <v>122</v>
      </c>
      <c r="C19" s="400">
        <f>C12+C15+C16+C17+C18</f>
        <v>43728997838.249001</v>
      </c>
      <c r="D19" s="275"/>
      <c r="E19" s="92"/>
      <c r="F19" s="20"/>
      <c r="G19" s="20"/>
      <c r="H19" s="92"/>
      <c r="I19" s="79"/>
      <c r="J19" s="89"/>
      <c r="K19" s="79"/>
      <c r="L19" s="20"/>
      <c r="M19" s="20"/>
      <c r="N19" s="20"/>
      <c r="O19" s="20"/>
      <c r="P19" s="79"/>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77"/>
      <c r="CG19" s="20"/>
      <c r="CH19" s="77"/>
      <c r="CI19" s="96"/>
      <c r="CJ19" s="96"/>
    </row>
    <row r="20" spans="1:88" ht="21" customHeight="1" thickTop="1" x14ac:dyDescent="0.25">
      <c r="A20" s="10" t="s">
        <v>122</v>
      </c>
      <c r="B20" s="366" t="s">
        <v>62</v>
      </c>
      <c r="C20" s="189">
        <f>BS!BV16</f>
        <v>2226500862.3099999</v>
      </c>
      <c r="D20" s="277"/>
      <c r="E20" s="89"/>
      <c r="F20" s="20"/>
      <c r="G20" s="20"/>
      <c r="H20" s="89"/>
      <c r="I20" s="79"/>
      <c r="J20" s="89"/>
      <c r="K20" s="79"/>
      <c r="L20" s="20"/>
      <c r="M20" s="20"/>
      <c r="N20" s="20"/>
      <c r="O20" s="20"/>
      <c r="P20" s="79"/>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77"/>
      <c r="CG20" s="20"/>
      <c r="CH20" s="77"/>
      <c r="CI20" s="96"/>
      <c r="CJ20" s="96"/>
    </row>
    <row r="21" spans="1:88" ht="13.8" x14ac:dyDescent="0.25">
      <c r="A21" s="115" t="s">
        <v>117</v>
      </c>
      <c r="B21" s="366" t="s">
        <v>63</v>
      </c>
      <c r="C21" s="189">
        <f>BS!BV17</f>
        <v>199358151.65000004</v>
      </c>
      <c r="D21" s="277"/>
      <c r="E21" s="91"/>
      <c r="F21" s="75"/>
      <c r="G21" s="75"/>
      <c r="H21" s="91"/>
      <c r="I21" s="91"/>
      <c r="J21" s="113"/>
      <c r="K21" s="91"/>
      <c r="L21" s="75"/>
      <c r="M21" s="75"/>
      <c r="N21" s="75"/>
      <c r="O21" s="75"/>
      <c r="P21" s="91"/>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6"/>
      <c r="CG21" s="75"/>
      <c r="CH21" s="76"/>
      <c r="CI21" s="95"/>
      <c r="CJ21" s="95"/>
    </row>
    <row r="22" spans="1:88" ht="13.8" x14ac:dyDescent="0.25">
      <c r="A22" s="116" t="s">
        <v>118</v>
      </c>
      <c r="B22" s="366" t="s">
        <v>256</v>
      </c>
      <c r="C22" s="189">
        <f>BS!BV18</f>
        <v>22568773622.640003</v>
      </c>
      <c r="D22" s="277"/>
      <c r="E22" s="91"/>
      <c r="F22" s="75"/>
      <c r="G22" s="75"/>
      <c r="H22" s="91"/>
      <c r="I22" s="91"/>
      <c r="J22" s="113"/>
      <c r="K22" s="91"/>
      <c r="L22" s="75"/>
      <c r="M22" s="75"/>
      <c r="N22" s="75"/>
      <c r="O22" s="75"/>
      <c r="P22" s="91"/>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6"/>
      <c r="CG22" s="75"/>
      <c r="CH22" s="76"/>
      <c r="CI22" s="95"/>
      <c r="CJ22" s="95"/>
    </row>
    <row r="23" spans="1:88" ht="13.8" x14ac:dyDescent="0.25">
      <c r="A23" s="116" t="s">
        <v>119</v>
      </c>
      <c r="B23" s="366" t="s">
        <v>47</v>
      </c>
      <c r="C23" s="200">
        <f>BS!BV19</f>
        <v>533686795.84000009</v>
      </c>
      <c r="D23" s="277"/>
      <c r="E23" s="91"/>
      <c r="F23" s="75"/>
      <c r="G23" s="75"/>
      <c r="H23" s="91"/>
      <c r="I23" s="91"/>
      <c r="J23" s="113"/>
      <c r="K23" s="91"/>
      <c r="L23" s="75"/>
      <c r="M23" s="75"/>
      <c r="N23" s="75"/>
      <c r="O23" s="75"/>
      <c r="P23" s="91"/>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6"/>
      <c r="CG23" s="75"/>
      <c r="CH23" s="76"/>
      <c r="CI23" s="95"/>
      <c r="CJ23" s="95"/>
    </row>
    <row r="24" spans="1:88" ht="13.8" x14ac:dyDescent="0.25">
      <c r="A24" s="10" t="s">
        <v>93</v>
      </c>
      <c r="B24" s="372" t="s">
        <v>153</v>
      </c>
      <c r="C24" s="368">
        <f>SUM(C20:C23)</f>
        <v>25528319432.440002</v>
      </c>
      <c r="D24" s="204"/>
      <c r="E24" s="91"/>
      <c r="F24" s="75"/>
      <c r="G24" s="75"/>
      <c r="H24" s="91"/>
      <c r="I24" s="91"/>
      <c r="J24" s="113"/>
      <c r="K24" s="91"/>
      <c r="L24" s="75"/>
      <c r="M24" s="75"/>
      <c r="N24" s="75"/>
      <c r="O24" s="75"/>
      <c r="P24" s="91"/>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6"/>
      <c r="CG24" s="75"/>
      <c r="CH24" s="76"/>
      <c r="CI24" s="95"/>
      <c r="CJ24" s="95"/>
    </row>
    <row r="25" spans="1:88" ht="13.8" x14ac:dyDescent="0.25">
      <c r="A25" s="10"/>
      <c r="B25" s="366" t="s">
        <v>64</v>
      </c>
      <c r="C25" s="370">
        <f>BS!BV21</f>
        <v>4713640448.0299997</v>
      </c>
      <c r="D25" s="279"/>
      <c r="E25" s="91"/>
      <c r="F25" s="75"/>
      <c r="G25" s="75"/>
      <c r="H25" s="91"/>
      <c r="I25" s="91"/>
      <c r="J25" s="113"/>
      <c r="K25" s="91"/>
      <c r="L25" s="75"/>
      <c r="M25" s="75"/>
      <c r="N25" s="75"/>
      <c r="O25" s="75"/>
      <c r="P25" s="91"/>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6"/>
      <c r="CG25" s="75"/>
      <c r="CH25" s="76"/>
      <c r="CI25" s="95"/>
      <c r="CJ25" s="95"/>
    </row>
    <row r="26" spans="1:88" ht="13.8" x14ac:dyDescent="0.25">
      <c r="A26" s="10"/>
      <c r="B26" s="366" t="s">
        <v>244</v>
      </c>
      <c r="C26" s="370">
        <f>BS!BV22</f>
        <v>3353375957.5000005</v>
      </c>
      <c r="D26" s="279"/>
      <c r="E26" s="91"/>
      <c r="F26" s="75"/>
      <c r="G26" s="75"/>
      <c r="H26" s="91"/>
      <c r="I26" s="91"/>
      <c r="J26" s="113"/>
      <c r="K26" s="91"/>
      <c r="L26" s="75"/>
      <c r="M26" s="75"/>
      <c r="N26" s="75"/>
      <c r="O26" s="75"/>
      <c r="P26" s="91"/>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6"/>
      <c r="CG26" s="75"/>
      <c r="CH26" s="76"/>
      <c r="CI26" s="95"/>
      <c r="CJ26" s="95"/>
    </row>
    <row r="27" spans="1:88" ht="13.8" x14ac:dyDescent="0.25">
      <c r="A27" s="10"/>
      <c r="B27" s="366" t="s">
        <v>302</v>
      </c>
      <c r="C27" s="370">
        <f>BS!BV23</f>
        <v>689825770.58000004</v>
      </c>
      <c r="D27" s="279"/>
      <c r="E27" s="91"/>
      <c r="F27" s="75"/>
      <c r="G27" s="75"/>
      <c r="H27" s="91"/>
      <c r="I27" s="91"/>
      <c r="J27" s="113"/>
      <c r="K27" s="91"/>
      <c r="L27" s="75"/>
      <c r="M27" s="75"/>
      <c r="N27" s="75"/>
      <c r="O27" s="75"/>
      <c r="P27" s="91"/>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6"/>
      <c r="CG27" s="75"/>
      <c r="CH27" s="76"/>
      <c r="CI27" s="95"/>
      <c r="CJ27" s="95"/>
    </row>
    <row r="28" spans="1:88" ht="13.8" x14ac:dyDescent="0.25">
      <c r="A28" s="10"/>
      <c r="B28" s="366" t="s">
        <v>249</v>
      </c>
      <c r="C28" s="370">
        <f>BS!BV24</f>
        <v>585957634.34000003</v>
      </c>
      <c r="D28" s="279"/>
      <c r="E28" s="91"/>
      <c r="F28" s="75"/>
      <c r="G28" s="75"/>
      <c r="H28" s="91"/>
      <c r="I28" s="91"/>
      <c r="J28" s="113"/>
      <c r="K28" s="91"/>
      <c r="L28" s="75"/>
      <c r="M28" s="75"/>
      <c r="N28" s="75"/>
      <c r="O28" s="75"/>
      <c r="P28" s="91"/>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6"/>
      <c r="CG28" s="75"/>
      <c r="CH28" s="76"/>
      <c r="CI28" s="95"/>
      <c r="CJ28" s="95"/>
    </row>
    <row r="29" spans="1:88" ht="13.8" x14ac:dyDescent="0.25">
      <c r="A29" s="10"/>
      <c r="B29" s="366" t="s">
        <v>142</v>
      </c>
      <c r="C29" s="370">
        <f>BS!BV25</f>
        <v>1394223174.0699999</v>
      </c>
      <c r="D29" s="279"/>
      <c r="E29" s="91"/>
      <c r="F29" s="75"/>
      <c r="G29" s="75"/>
      <c r="H29" s="91"/>
      <c r="I29" s="91"/>
      <c r="J29" s="113"/>
      <c r="K29" s="91"/>
      <c r="L29" s="75"/>
      <c r="M29" s="75"/>
      <c r="N29" s="75"/>
      <c r="O29" s="75"/>
      <c r="P29" s="91"/>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6"/>
      <c r="CG29" s="75"/>
      <c r="CH29" s="76"/>
      <c r="CI29" s="95"/>
      <c r="CJ29" s="95"/>
    </row>
    <row r="30" spans="1:88" ht="13.8" x14ac:dyDescent="0.25">
      <c r="A30" s="10"/>
      <c r="B30" s="366" t="s">
        <v>284</v>
      </c>
      <c r="C30" s="373">
        <f>BS!BV26</f>
        <v>419530999.71999997</v>
      </c>
      <c r="D30" s="279"/>
      <c r="E30" s="91"/>
      <c r="F30" s="75"/>
      <c r="G30" s="75"/>
      <c r="H30" s="91"/>
      <c r="I30" s="91"/>
      <c r="J30" s="113"/>
      <c r="K30" s="91"/>
      <c r="L30" s="75"/>
      <c r="M30" s="75"/>
      <c r="N30" s="75"/>
      <c r="O30" s="75"/>
      <c r="P30" s="91"/>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6"/>
      <c r="CG30" s="75"/>
      <c r="CH30" s="76"/>
      <c r="CI30" s="95"/>
      <c r="CJ30" s="95"/>
    </row>
    <row r="31" spans="1:88" ht="18" customHeight="1" x14ac:dyDescent="0.25">
      <c r="A31" s="10" t="s">
        <v>123</v>
      </c>
      <c r="B31" s="367" t="s">
        <v>124</v>
      </c>
      <c r="C31" s="370">
        <f>SUM(C25:C30)+C24</f>
        <v>36684873416.68</v>
      </c>
      <c r="D31" s="279"/>
      <c r="E31" s="91"/>
      <c r="F31" s="75"/>
      <c r="G31" s="75"/>
      <c r="H31" s="91"/>
      <c r="I31" s="91"/>
      <c r="J31" s="113"/>
      <c r="K31" s="91"/>
      <c r="L31" s="75"/>
      <c r="M31" s="75"/>
      <c r="N31" s="75"/>
      <c r="O31" s="75"/>
      <c r="P31" s="91"/>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6"/>
      <c r="CG31" s="75"/>
      <c r="CH31" s="76"/>
      <c r="CI31" s="95"/>
      <c r="CJ31" s="95"/>
    </row>
    <row r="32" spans="1:88" ht="16.5" customHeight="1" x14ac:dyDescent="0.25">
      <c r="A32" s="10" t="s">
        <v>124</v>
      </c>
      <c r="B32" s="365" t="s">
        <v>66</v>
      </c>
      <c r="C32" s="189">
        <f>BS!BV28</f>
        <v>7044124421.5700006</v>
      </c>
      <c r="D32" s="204"/>
      <c r="E32" s="91"/>
      <c r="F32" s="75"/>
      <c r="G32" s="75"/>
      <c r="H32" s="91"/>
      <c r="I32" s="91"/>
      <c r="J32" s="113"/>
      <c r="K32" s="91"/>
      <c r="L32" s="75"/>
      <c r="M32" s="75"/>
      <c r="N32" s="75"/>
      <c r="O32" s="75"/>
      <c r="P32" s="91"/>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6"/>
      <c r="CG32" s="75"/>
      <c r="CH32" s="76"/>
      <c r="CI32" s="95"/>
      <c r="CJ32" s="95"/>
    </row>
    <row r="33" spans="1:104" s="14" customFormat="1" ht="21.75" customHeight="1" thickBot="1" x14ac:dyDescent="0.3">
      <c r="A33" s="13"/>
      <c r="B33" s="372" t="s">
        <v>103</v>
      </c>
      <c r="C33" s="400">
        <f>SUM(C31:C32)</f>
        <v>43728997838.25</v>
      </c>
      <c r="D33" s="275"/>
      <c r="E33" s="8" t="s">
        <v>49</v>
      </c>
      <c r="H33" s="42"/>
      <c r="I33" s="42"/>
      <c r="J33" s="114" t="s">
        <v>316</v>
      </c>
      <c r="K33" s="42"/>
      <c r="N33" s="8" t="s">
        <v>48</v>
      </c>
      <c r="P33" s="42"/>
      <c r="Q33" s="8" t="s">
        <v>50</v>
      </c>
      <c r="T33" s="8" t="s">
        <v>50</v>
      </c>
      <c r="CF33" s="71"/>
      <c r="CH33" s="71"/>
      <c r="CI33" s="97"/>
      <c r="CJ33" s="97"/>
      <c r="CK33" s="42"/>
      <c r="CL33" s="42"/>
      <c r="CM33" s="42"/>
      <c r="CN33" s="42"/>
      <c r="CO33" s="42"/>
      <c r="CP33" s="42"/>
      <c r="CQ33" s="42"/>
      <c r="CR33" s="42"/>
      <c r="CS33" s="42"/>
      <c r="CT33" s="42"/>
      <c r="CU33" s="42"/>
      <c r="CV33" s="42"/>
      <c r="CW33" s="42"/>
      <c r="CX33" s="42"/>
      <c r="CY33" s="42"/>
      <c r="CZ33" s="42"/>
    </row>
    <row r="34" spans="1:104" ht="14.25" customHeight="1" thickTop="1" x14ac:dyDescent="0.25">
      <c r="A34" s="10"/>
      <c r="B34" s="297"/>
      <c r="C34" s="280"/>
      <c r="D34" s="280"/>
    </row>
    <row r="35" spans="1:104" ht="13.8" x14ac:dyDescent="0.25">
      <c r="A35" s="10"/>
      <c r="B35" s="298"/>
      <c r="C35" s="281"/>
      <c r="D35" s="281"/>
    </row>
    <row r="36" spans="1:104" ht="13.8" x14ac:dyDescent="0.25">
      <c r="A36" s="10"/>
      <c r="B36" s="299"/>
      <c r="C36" s="282"/>
      <c r="D36" s="282"/>
      <c r="E36" s="2"/>
      <c r="F36" s="8"/>
      <c r="H36" s="6"/>
      <c r="I36" s="231"/>
      <c r="J36" s="2"/>
      <c r="K36" s="2"/>
      <c r="N36" s="8"/>
      <c r="P36" s="2"/>
      <c r="CF36" s="70"/>
      <c r="CG36" s="94"/>
      <c r="CH36" s="94"/>
      <c r="CI36" s="8"/>
      <c r="CJ36" s="8"/>
      <c r="CY36" s="2"/>
      <c r="CZ36" s="2"/>
    </row>
    <row r="37" spans="1:104" x14ac:dyDescent="0.25">
      <c r="B37" s="300"/>
      <c r="C37" s="48"/>
      <c r="D37" s="48"/>
      <c r="E37" s="2"/>
      <c r="F37" s="8"/>
      <c r="G37" s="8"/>
      <c r="H37" s="461"/>
      <c r="J37" s="2"/>
      <c r="K37" s="2"/>
      <c r="N37" s="8"/>
      <c r="P37" s="2"/>
      <c r="CF37" s="70"/>
      <c r="CG37" s="94"/>
      <c r="CH37" s="94"/>
      <c r="CI37" s="8"/>
      <c r="CJ37" s="8"/>
      <c r="CY37" s="2"/>
      <c r="CZ37" s="2"/>
    </row>
    <row r="38" spans="1:104" ht="13.8" x14ac:dyDescent="0.25">
      <c r="A38" s="10" t="s">
        <v>94</v>
      </c>
      <c r="B38" s="301"/>
      <c r="C38" s="48"/>
      <c r="D38" s="48"/>
      <c r="E38" s="2"/>
      <c r="F38" s="8"/>
      <c r="G38" s="8"/>
      <c r="H38" s="6"/>
      <c r="J38" s="2"/>
      <c r="K38" s="2"/>
      <c r="N38" s="8"/>
      <c r="P38" s="2"/>
      <c r="CF38" s="70"/>
      <c r="CG38" s="94"/>
      <c r="CH38" s="94"/>
      <c r="CI38" s="8"/>
      <c r="CJ38" s="8"/>
      <c r="CY38" s="2"/>
      <c r="CZ38" s="2"/>
    </row>
    <row r="39" spans="1:104" ht="13.8" x14ac:dyDescent="0.25">
      <c r="A39" s="10" t="s">
        <v>98</v>
      </c>
      <c r="B39" s="247"/>
      <c r="C39" s="48"/>
      <c r="D39" s="48"/>
      <c r="E39" s="2"/>
      <c r="F39" s="8"/>
      <c r="G39" s="8"/>
      <c r="H39" s="6"/>
      <c r="J39" s="2"/>
      <c r="K39" s="2"/>
      <c r="N39" s="8"/>
      <c r="P39" s="2"/>
      <c r="CF39" s="70"/>
      <c r="CG39" s="94"/>
      <c r="CH39" s="94"/>
      <c r="CI39" s="8"/>
      <c r="CJ39" s="8"/>
      <c r="CY39" s="2"/>
      <c r="CZ39" s="2"/>
    </row>
    <row r="40" spans="1:104" ht="13.8" x14ac:dyDescent="0.25">
      <c r="A40" s="10" t="s">
        <v>104</v>
      </c>
      <c r="B40" s="301"/>
      <c r="C40" s="48"/>
      <c r="D40" s="48"/>
      <c r="E40" s="2"/>
      <c r="F40" s="8"/>
      <c r="G40" s="8"/>
      <c r="H40" s="6"/>
      <c r="J40" s="2"/>
      <c r="K40" s="2"/>
      <c r="N40" s="8"/>
      <c r="P40" s="2"/>
      <c r="CF40" s="70"/>
      <c r="CG40" s="94"/>
      <c r="CH40" s="94"/>
      <c r="CI40" s="8"/>
      <c r="CJ40" s="8"/>
      <c r="CY40" s="2"/>
      <c r="CZ40" s="2"/>
    </row>
    <row r="41" spans="1:104" x14ac:dyDescent="0.25">
      <c r="B41" s="301"/>
      <c r="C41" s="48"/>
      <c r="D41" s="48"/>
      <c r="E41" s="2"/>
      <c r="F41" s="8"/>
      <c r="G41" s="8"/>
      <c r="H41" s="6"/>
      <c r="J41" s="2"/>
      <c r="K41" s="2"/>
      <c r="N41" s="8"/>
      <c r="P41" s="2"/>
      <c r="CF41" s="70"/>
      <c r="CG41" s="94"/>
      <c r="CH41" s="94"/>
      <c r="CI41" s="8"/>
      <c r="CJ41" s="8"/>
      <c r="CY41" s="2"/>
      <c r="CZ41" s="2"/>
    </row>
    <row r="42" spans="1:104" ht="13.8" x14ac:dyDescent="0.25">
      <c r="A42" s="10" t="s">
        <v>105</v>
      </c>
      <c r="B42" s="301"/>
      <c r="C42" s="48"/>
      <c r="D42" s="48"/>
      <c r="E42" s="2"/>
      <c r="F42" s="8"/>
      <c r="G42" s="8"/>
      <c r="H42" s="6"/>
      <c r="J42" s="2"/>
      <c r="K42" s="2"/>
      <c r="N42" s="8"/>
      <c r="P42" s="2"/>
      <c r="CF42" s="70"/>
      <c r="CG42" s="94"/>
      <c r="CH42" s="94"/>
      <c r="CI42" s="8"/>
      <c r="CJ42" s="8"/>
      <c r="CY42" s="2"/>
      <c r="CZ42" s="2"/>
    </row>
    <row r="43" spans="1:104" ht="13.8" x14ac:dyDescent="0.25">
      <c r="A43" s="11"/>
      <c r="B43" s="301"/>
      <c r="C43" s="48"/>
      <c r="D43" s="48"/>
      <c r="E43" s="2"/>
      <c r="F43" s="8"/>
      <c r="G43" s="8"/>
      <c r="H43" s="6"/>
      <c r="J43" s="2"/>
      <c r="K43" s="2"/>
      <c r="N43" s="8"/>
      <c r="P43" s="2"/>
      <c r="CF43" s="70"/>
      <c r="CG43" s="94"/>
      <c r="CH43" s="94"/>
      <c r="CI43" s="8"/>
      <c r="CJ43" s="8"/>
      <c r="CY43" s="2"/>
      <c r="CZ43" s="2"/>
    </row>
    <row r="44" spans="1:104" ht="13.8" x14ac:dyDescent="0.25">
      <c r="A44" s="11"/>
      <c r="B44" s="301"/>
      <c r="C44" s="48"/>
      <c r="D44" s="48"/>
      <c r="E44" s="2"/>
      <c r="F44" s="8"/>
      <c r="G44" s="8"/>
      <c r="H44" s="6"/>
      <c r="J44" s="2"/>
      <c r="K44" s="2"/>
      <c r="N44" s="8"/>
      <c r="P44" s="2"/>
      <c r="CF44" s="70"/>
      <c r="CG44" s="94"/>
      <c r="CH44" s="94"/>
      <c r="CI44" s="8"/>
      <c r="CJ44" s="8"/>
      <c r="CY44" s="2"/>
      <c r="CZ44" s="2"/>
    </row>
    <row r="45" spans="1:104" ht="13.8" x14ac:dyDescent="0.25">
      <c r="A45" s="10" t="s">
        <v>100</v>
      </c>
      <c r="B45" s="300"/>
      <c r="C45" s="48"/>
      <c r="D45" s="48"/>
      <c r="E45" s="2"/>
      <c r="F45" s="8"/>
      <c r="G45" s="8"/>
      <c r="H45" s="6"/>
      <c r="J45" s="2"/>
      <c r="K45" s="2"/>
      <c r="N45" s="8"/>
      <c r="P45" s="2"/>
      <c r="CF45" s="70"/>
      <c r="CG45" s="94"/>
      <c r="CH45" s="94"/>
      <c r="CI45" s="8"/>
      <c r="CJ45" s="8"/>
      <c r="CY45" s="2"/>
      <c r="CZ45" s="2"/>
    </row>
    <row r="46" spans="1:104" ht="13.8" x14ac:dyDescent="0.25">
      <c r="A46" s="10" t="s">
        <v>99</v>
      </c>
      <c r="B46" s="301"/>
      <c r="C46" s="48"/>
      <c r="D46" s="48"/>
      <c r="E46" s="2"/>
      <c r="F46" s="8"/>
      <c r="G46" s="8"/>
      <c r="H46" s="6"/>
      <c r="J46" s="2"/>
      <c r="K46" s="2"/>
      <c r="N46" s="8"/>
      <c r="P46" s="2"/>
      <c r="CF46" s="70"/>
      <c r="CG46" s="94"/>
      <c r="CH46" s="94"/>
      <c r="CI46" s="8"/>
      <c r="CJ46" s="8"/>
      <c r="CY46" s="2"/>
      <c r="CZ46" s="2"/>
    </row>
    <row r="47" spans="1:104" ht="13.8" x14ac:dyDescent="0.25">
      <c r="A47" s="10" t="s">
        <v>101</v>
      </c>
      <c r="B47" s="298"/>
      <c r="C47" s="48"/>
      <c r="D47" s="48"/>
      <c r="E47" s="2"/>
      <c r="F47" s="8"/>
      <c r="G47" s="8"/>
      <c r="H47" s="6"/>
      <c r="J47" s="2"/>
      <c r="K47" s="2"/>
      <c r="N47" s="8"/>
      <c r="P47" s="2"/>
      <c r="CF47" s="70"/>
      <c r="CG47" s="94"/>
      <c r="CH47" s="94"/>
      <c r="CI47" s="8"/>
      <c r="CJ47" s="8"/>
      <c r="CY47" s="2"/>
      <c r="CZ47" s="2"/>
    </row>
    <row r="48" spans="1:104" ht="13.8" x14ac:dyDescent="0.25">
      <c r="A48" s="10" t="s">
        <v>84</v>
      </c>
      <c r="B48" s="301"/>
      <c r="C48" s="48"/>
      <c r="D48" s="48"/>
      <c r="E48" s="2"/>
      <c r="F48" s="8"/>
      <c r="G48" s="8"/>
      <c r="H48" s="6"/>
      <c r="J48" s="2"/>
      <c r="K48" s="2"/>
      <c r="N48" s="8"/>
      <c r="P48" s="2"/>
      <c r="CF48" s="70"/>
      <c r="CG48" s="94"/>
      <c r="CH48" s="94"/>
      <c r="CI48" s="8"/>
      <c r="CJ48" s="8"/>
      <c r="CY48" s="2"/>
      <c r="CZ48" s="2"/>
    </row>
    <row r="49" spans="1:104" x14ac:dyDescent="0.25">
      <c r="B49" s="301"/>
      <c r="C49" s="48"/>
      <c r="D49" s="48"/>
      <c r="E49" s="2"/>
      <c r="F49" s="8"/>
      <c r="G49" s="8"/>
      <c r="H49" s="6"/>
      <c r="J49" s="2"/>
      <c r="K49" s="2"/>
      <c r="N49" s="8"/>
      <c r="P49" s="2"/>
      <c r="CF49" s="70"/>
      <c r="CG49" s="94"/>
      <c r="CH49" s="94"/>
      <c r="CI49" s="8"/>
      <c r="CJ49" s="8"/>
      <c r="CY49" s="2"/>
      <c r="CZ49" s="2"/>
    </row>
    <row r="50" spans="1:104" ht="13.8" x14ac:dyDescent="0.25">
      <c r="A50" s="10" t="s">
        <v>95</v>
      </c>
      <c r="B50" s="302"/>
      <c r="C50" s="48"/>
      <c r="D50" s="48"/>
      <c r="E50" s="2"/>
      <c r="F50" s="8"/>
      <c r="G50" s="8"/>
      <c r="H50" s="6"/>
      <c r="J50" s="2"/>
      <c r="K50" s="2"/>
      <c r="N50" s="8"/>
      <c r="P50" s="2"/>
      <c r="CF50" s="70"/>
      <c r="CG50" s="94"/>
      <c r="CH50" s="94"/>
      <c r="CI50" s="8"/>
      <c r="CJ50" s="8"/>
      <c r="CY50" s="2"/>
      <c r="CZ50" s="2"/>
    </row>
    <row r="51" spans="1:104" ht="13.8" x14ac:dyDescent="0.25">
      <c r="A51" s="10" t="s">
        <v>102</v>
      </c>
      <c r="B51" s="301"/>
      <c r="C51" s="48"/>
      <c r="D51" s="48"/>
      <c r="E51" s="2"/>
      <c r="F51" s="8"/>
      <c r="G51" s="8"/>
      <c r="H51" s="6"/>
      <c r="J51" s="2"/>
      <c r="K51" s="2"/>
      <c r="N51" s="8"/>
      <c r="P51" s="2"/>
      <c r="CF51" s="70"/>
      <c r="CG51" s="94"/>
      <c r="CH51" s="94"/>
      <c r="CI51" s="8"/>
      <c r="CJ51" s="8"/>
      <c r="CY51" s="2"/>
      <c r="CZ51" s="2"/>
    </row>
    <row r="52" spans="1:104" ht="13.8" x14ac:dyDescent="0.25">
      <c r="A52" s="10"/>
      <c r="B52" s="301"/>
      <c r="C52" s="48"/>
      <c r="D52" s="48"/>
      <c r="E52" s="2"/>
      <c r="F52" s="8"/>
      <c r="G52" s="8"/>
      <c r="H52" s="6"/>
      <c r="J52" s="2"/>
      <c r="K52" s="2"/>
      <c r="N52" s="8"/>
      <c r="P52" s="2"/>
      <c r="CF52" s="70"/>
      <c r="CG52" s="94"/>
      <c r="CH52" s="94"/>
      <c r="CI52" s="8"/>
      <c r="CJ52" s="8"/>
      <c r="CY52" s="2"/>
      <c r="CZ52" s="2"/>
    </row>
    <row r="53" spans="1:104" ht="13.8" x14ac:dyDescent="0.25">
      <c r="A53" s="10" t="s">
        <v>83</v>
      </c>
      <c r="B53" s="301"/>
      <c r="C53" s="48"/>
      <c r="D53" s="48"/>
      <c r="E53" s="2"/>
      <c r="F53" s="8"/>
      <c r="G53" s="8"/>
      <c r="H53" s="6"/>
      <c r="J53" s="2"/>
      <c r="K53" s="2"/>
      <c r="N53" s="8"/>
      <c r="P53" s="2"/>
      <c r="CF53" s="70"/>
      <c r="CG53" s="94"/>
      <c r="CH53" s="94"/>
      <c r="CI53" s="8"/>
      <c r="CJ53" s="8"/>
      <c r="CY53" s="2"/>
      <c r="CZ53" s="2"/>
    </row>
    <row r="54" spans="1:104" ht="13.8" x14ac:dyDescent="0.25">
      <c r="A54" s="10" t="s">
        <v>176</v>
      </c>
      <c r="B54" s="301"/>
      <c r="C54" s="48"/>
      <c r="D54" s="48"/>
      <c r="E54" s="2"/>
      <c r="F54" s="8"/>
      <c r="G54" s="8"/>
      <c r="H54" s="6"/>
      <c r="J54" s="2"/>
      <c r="K54" s="2"/>
      <c r="N54" s="8"/>
      <c r="P54" s="2"/>
      <c r="CF54" s="70"/>
      <c r="CG54" s="94"/>
      <c r="CH54" s="94"/>
      <c r="CI54" s="8"/>
      <c r="CJ54" s="8"/>
      <c r="CY54" s="2"/>
      <c r="CZ54" s="2"/>
    </row>
    <row r="55" spans="1:104" ht="13.8" x14ac:dyDescent="0.25">
      <c r="A55" s="10" t="s">
        <v>177</v>
      </c>
      <c r="B55" s="302"/>
      <c r="C55" s="48"/>
      <c r="D55" s="48"/>
      <c r="E55" s="2"/>
      <c r="F55" s="8"/>
      <c r="G55" s="8"/>
      <c r="H55" s="6"/>
      <c r="J55" s="2"/>
      <c r="K55" s="2"/>
      <c r="N55" s="8"/>
      <c r="P55" s="2"/>
      <c r="CF55" s="70"/>
      <c r="CG55" s="94"/>
      <c r="CH55" s="94"/>
      <c r="CI55" s="8"/>
      <c r="CJ55" s="8"/>
      <c r="CY55" s="2"/>
      <c r="CZ55" s="2"/>
    </row>
    <row r="56" spans="1:104" x14ac:dyDescent="0.25">
      <c r="B56" s="301"/>
      <c r="C56" s="48"/>
      <c r="D56" s="48"/>
      <c r="E56" s="2"/>
      <c r="F56" s="8"/>
      <c r="G56" s="8"/>
      <c r="H56" s="6"/>
      <c r="J56" s="2"/>
      <c r="K56" s="2"/>
      <c r="N56" s="8"/>
      <c r="P56" s="2"/>
      <c r="CF56" s="70"/>
      <c r="CG56" s="94"/>
      <c r="CH56" s="94"/>
      <c r="CI56" s="8"/>
      <c r="CJ56" s="8"/>
      <c r="CY56" s="2"/>
      <c r="CZ56" s="2"/>
    </row>
    <row r="57" spans="1:104" x14ac:dyDescent="0.25">
      <c r="B57" s="303"/>
      <c r="C57" s="48"/>
      <c r="D57" s="48"/>
      <c r="E57" s="2"/>
      <c r="F57" s="8"/>
      <c r="G57" s="8"/>
      <c r="H57" s="6"/>
      <c r="J57" s="2"/>
      <c r="K57" s="2"/>
      <c r="N57" s="8"/>
      <c r="P57" s="2"/>
      <c r="CF57" s="70"/>
      <c r="CG57" s="94"/>
      <c r="CH57" s="94"/>
      <c r="CI57" s="8"/>
      <c r="CJ57" s="8"/>
      <c r="CY57" s="2"/>
      <c r="CZ57" s="2"/>
    </row>
    <row r="58" spans="1:104" ht="13.8" x14ac:dyDescent="0.25">
      <c r="A58" s="10"/>
      <c r="B58" s="301"/>
      <c r="C58" s="48"/>
      <c r="D58" s="48"/>
      <c r="E58" s="2"/>
      <c r="F58" s="8"/>
      <c r="G58" s="8"/>
      <c r="H58" s="6"/>
      <c r="J58" s="2"/>
      <c r="K58" s="2"/>
      <c r="N58" s="8"/>
      <c r="P58" s="2"/>
      <c r="CF58" s="70"/>
      <c r="CG58" s="94"/>
      <c r="CH58" s="94"/>
      <c r="CI58" s="8"/>
      <c r="CJ58" s="8"/>
      <c r="CY58" s="2"/>
      <c r="CZ58" s="2"/>
    </row>
    <row r="59" spans="1:104" ht="13.8" x14ac:dyDescent="0.25">
      <c r="A59" s="10"/>
      <c r="B59" s="302"/>
      <c r="C59" s="48"/>
      <c r="D59" s="48"/>
      <c r="E59" s="2"/>
      <c r="F59" s="8"/>
      <c r="G59" s="8"/>
      <c r="H59" s="6"/>
      <c r="J59" s="2"/>
      <c r="K59" s="2"/>
      <c r="N59" s="8"/>
      <c r="P59" s="2"/>
      <c r="CF59" s="70"/>
      <c r="CG59" s="94"/>
      <c r="CH59" s="94"/>
      <c r="CI59" s="8"/>
      <c r="CJ59" s="8"/>
      <c r="CY59" s="2"/>
      <c r="CZ59" s="2"/>
    </row>
    <row r="60" spans="1:104" ht="13.8" x14ac:dyDescent="0.25">
      <c r="A60" s="10"/>
      <c r="B60" s="302"/>
      <c r="C60" s="48"/>
      <c r="D60" s="48"/>
      <c r="E60" s="2"/>
      <c r="F60" s="8"/>
      <c r="G60" s="8"/>
      <c r="H60" s="6"/>
      <c r="J60" s="2"/>
      <c r="K60" s="2"/>
      <c r="N60" s="8"/>
      <c r="P60" s="2"/>
      <c r="CF60" s="70"/>
      <c r="CG60" s="94"/>
      <c r="CH60" s="94"/>
      <c r="CI60" s="8"/>
      <c r="CJ60" s="8"/>
      <c r="CY60" s="2"/>
      <c r="CZ60" s="2"/>
    </row>
    <row r="61" spans="1:104" ht="13.8" x14ac:dyDescent="0.25">
      <c r="A61" s="10"/>
      <c r="B61" s="78"/>
      <c r="C61" s="48"/>
      <c r="D61" s="48"/>
      <c r="E61" s="2"/>
      <c r="F61" s="8"/>
      <c r="G61" s="8"/>
      <c r="H61" s="6"/>
      <c r="J61" s="2"/>
      <c r="K61" s="2"/>
      <c r="N61" s="8"/>
      <c r="P61" s="2"/>
      <c r="CF61" s="70"/>
      <c r="CG61" s="94"/>
      <c r="CH61" s="94"/>
      <c r="CI61" s="8"/>
      <c r="CJ61" s="8"/>
      <c r="CY61" s="2"/>
      <c r="CZ61" s="2"/>
    </row>
    <row r="62" spans="1:104" ht="13.8" x14ac:dyDescent="0.25">
      <c r="A62" s="10"/>
      <c r="B62" s="241"/>
      <c r="C62" s="610"/>
      <c r="D62" s="326"/>
    </row>
    <row r="63" spans="1:104" ht="13.8" x14ac:dyDescent="0.25">
      <c r="A63" s="10"/>
      <c r="B63" s="304"/>
      <c r="C63" s="610"/>
      <c r="D63" s="326"/>
    </row>
    <row r="64" spans="1:104" ht="13.8" x14ac:dyDescent="0.25">
      <c r="A64" s="10"/>
      <c r="B64" s="247"/>
      <c r="C64" s="283"/>
      <c r="D64" s="283"/>
    </row>
    <row r="65" spans="1:4" ht="13.5" customHeight="1" x14ac:dyDescent="0.25">
      <c r="A65" s="10"/>
      <c r="B65" s="305"/>
      <c r="C65" s="283"/>
      <c r="D65" s="283"/>
    </row>
    <row r="66" spans="1:4" ht="13.8" x14ac:dyDescent="0.25">
      <c r="B66" s="305"/>
      <c r="C66" s="283"/>
      <c r="D66" s="283"/>
    </row>
    <row r="67" spans="1:4" ht="13.8" x14ac:dyDescent="0.25">
      <c r="A67" s="5"/>
      <c r="B67" s="302"/>
      <c r="C67" s="283"/>
      <c r="D67" s="283"/>
    </row>
    <row r="68" spans="1:4" ht="14.25" customHeight="1" x14ac:dyDescent="0.25">
      <c r="A68" s="5"/>
      <c r="B68" s="306"/>
      <c r="C68" s="283"/>
      <c r="D68" s="283"/>
    </row>
    <row r="69" spans="1:4" ht="14.25" customHeight="1" x14ac:dyDescent="0.25">
      <c r="A69" s="5"/>
      <c r="B69" s="306"/>
      <c r="C69" s="284"/>
      <c r="D69" s="284"/>
    </row>
    <row r="70" spans="1:4" ht="18" customHeight="1" x14ac:dyDescent="0.25">
      <c r="A70" s="10"/>
      <c r="B70" s="306"/>
      <c r="C70" s="284"/>
      <c r="D70" s="284"/>
    </row>
    <row r="71" spans="1:4" ht="14.25" customHeight="1" x14ac:dyDescent="0.25">
      <c r="A71" s="10"/>
      <c r="B71" s="306"/>
      <c r="C71" s="284"/>
      <c r="D71" s="284"/>
    </row>
    <row r="72" spans="1:4" ht="14.25" customHeight="1" x14ac:dyDescent="0.25">
      <c r="A72" s="10"/>
      <c r="B72" s="247"/>
      <c r="C72" s="283"/>
      <c r="D72" s="283"/>
    </row>
    <row r="73" spans="1:4" ht="14.25" customHeight="1" x14ac:dyDescent="0.25">
      <c r="A73" s="10"/>
      <c r="B73" s="306"/>
      <c r="C73" s="285"/>
      <c r="D73" s="285"/>
    </row>
    <row r="74" spans="1:4" ht="14.25" customHeight="1" x14ac:dyDescent="0.25">
      <c r="A74" s="10"/>
      <c r="B74" s="306"/>
      <c r="C74" s="285"/>
      <c r="D74" s="285"/>
    </row>
    <row r="75" spans="1:4" ht="19.5" customHeight="1" x14ac:dyDescent="0.25">
      <c r="A75" s="10"/>
      <c r="B75" s="250"/>
      <c r="C75" s="283"/>
      <c r="D75" s="283"/>
    </row>
    <row r="76" spans="1:4" ht="14.25" customHeight="1" x14ac:dyDescent="0.25">
      <c r="A76" s="5"/>
      <c r="B76" s="306"/>
      <c r="C76" s="283"/>
      <c r="D76" s="283"/>
    </row>
    <row r="77" spans="1:4" ht="14.25" customHeight="1" x14ac:dyDescent="0.25">
      <c r="A77" s="5"/>
      <c r="B77" s="306"/>
      <c r="C77" s="283"/>
      <c r="D77" s="283"/>
    </row>
    <row r="78" spans="1:4" ht="18.75" customHeight="1" x14ac:dyDescent="0.25">
      <c r="A78" s="10"/>
      <c r="B78" s="21"/>
      <c r="C78" s="283"/>
      <c r="D78" s="283"/>
    </row>
    <row r="79" spans="1:4" ht="14.25" customHeight="1" x14ac:dyDescent="0.25">
      <c r="A79" s="5"/>
      <c r="B79" s="21"/>
      <c r="C79" s="283"/>
      <c r="D79" s="283"/>
    </row>
    <row r="80" spans="1:4" ht="14.25" customHeight="1" x14ac:dyDescent="0.25">
      <c r="A80" s="10"/>
      <c r="B80" s="300"/>
      <c r="C80" s="286"/>
      <c r="D80" s="286"/>
    </row>
    <row r="81" spans="1:86" ht="18" customHeight="1" x14ac:dyDescent="0.25">
      <c r="A81" s="10"/>
      <c r="B81" s="306"/>
      <c r="C81" s="287"/>
      <c r="D81" s="287"/>
    </row>
    <row r="82" spans="1:86" ht="14.25" customHeight="1" x14ac:dyDescent="0.25">
      <c r="A82" s="10"/>
      <c r="B82" s="241"/>
      <c r="C82" s="243"/>
      <c r="D82" s="243"/>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98"/>
    </row>
    <row r="83" spans="1:86" ht="15" customHeight="1" x14ac:dyDescent="0.25">
      <c r="B83" s="21"/>
      <c r="C83" s="245"/>
      <c r="D83" s="245"/>
    </row>
    <row r="84" spans="1:86" ht="19.5" customHeight="1" x14ac:dyDescent="0.25">
      <c r="A84" s="5"/>
      <c r="B84" s="307"/>
      <c r="C84" s="245"/>
      <c r="D84" s="245"/>
    </row>
    <row r="85" spans="1:86" ht="18" customHeight="1" x14ac:dyDescent="0.25">
      <c r="B85" s="247"/>
      <c r="C85" s="248"/>
      <c r="D85" s="248"/>
    </row>
    <row r="86" spans="1:86" ht="14.25" customHeight="1" x14ac:dyDescent="0.25">
      <c r="B86" s="308"/>
      <c r="C86" s="288"/>
      <c r="D86" s="288"/>
    </row>
    <row r="87" spans="1:86" ht="14.25" customHeight="1" x14ac:dyDescent="0.25">
      <c r="A87" s="10"/>
      <c r="B87" s="308"/>
      <c r="C87" s="289"/>
      <c r="D87" s="289"/>
    </row>
    <row r="88" spans="1:86" ht="14.25" customHeight="1" x14ac:dyDescent="0.25">
      <c r="A88" s="10"/>
      <c r="B88" s="250"/>
      <c r="C88" s="290"/>
      <c r="D88" s="290"/>
    </row>
    <row r="89" spans="1:86" ht="14.25" customHeight="1" x14ac:dyDescent="0.25">
      <c r="A89" s="10"/>
      <c r="B89" s="309"/>
      <c r="C89" s="291"/>
      <c r="D89" s="291"/>
    </row>
    <row r="90" spans="1:86" ht="14.25" customHeight="1" x14ac:dyDescent="0.25">
      <c r="A90" s="10"/>
      <c r="B90" s="309"/>
      <c r="C90" s="292"/>
      <c r="D90" s="292"/>
    </row>
    <row r="91" spans="1:86" ht="14.25" customHeight="1" x14ac:dyDescent="0.25">
      <c r="A91" s="10"/>
      <c r="B91" s="310"/>
      <c r="C91" s="283"/>
      <c r="D91" s="283"/>
    </row>
    <row r="92" spans="1:86" ht="14.25" customHeight="1" x14ac:dyDescent="0.25">
      <c r="A92" s="10"/>
      <c r="B92" s="78"/>
      <c r="C92" s="291"/>
      <c r="D92" s="291"/>
    </row>
    <row r="93" spans="1:86" ht="13.8" x14ac:dyDescent="0.25">
      <c r="A93" s="10"/>
      <c r="B93" s="301"/>
      <c r="C93" s="291"/>
      <c r="D93" s="291"/>
    </row>
    <row r="94" spans="1:86" ht="14.25" customHeight="1" x14ac:dyDescent="0.25">
      <c r="A94" s="10"/>
      <c r="B94" s="301"/>
      <c r="C94" s="291"/>
      <c r="D94" s="291"/>
    </row>
    <row r="100" spans="1:2" x14ac:dyDescent="0.25">
      <c r="A100" s="8"/>
    </row>
    <row r="101" spans="1:2" x14ac:dyDescent="0.25">
      <c r="A101" s="8"/>
      <c r="B101" s="137"/>
    </row>
    <row r="102" spans="1:2" x14ac:dyDescent="0.25">
      <c r="A102" s="6"/>
      <c r="B102" s="300"/>
    </row>
    <row r="103" spans="1:2" x14ac:dyDescent="0.25">
      <c r="A103" s="6"/>
      <c r="B103" s="311"/>
    </row>
    <row r="104" spans="1:2" x14ac:dyDescent="0.25">
      <c r="A104" s="6"/>
      <c r="B104" s="311"/>
    </row>
    <row r="105" spans="1:2" x14ac:dyDescent="0.25">
      <c r="A105" s="8"/>
      <c r="B105" s="137"/>
    </row>
    <row r="497" spans="1:1" x14ac:dyDescent="0.25">
      <c r="A497" s="2" t="s">
        <v>89</v>
      </c>
    </row>
  </sheetData>
  <mergeCells count="1">
    <mergeCell ref="C62:C63"/>
  </mergeCells>
  <phoneticPr fontId="3"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&amp;R2014 Yearbook of
Electricity Distributors</oddHeader>
    <oddFooter>&amp;C&amp;P</oddFooter>
  </headerFooter>
  <rowBreaks count="2" manualBreakCount="2">
    <brk id="33" min="1" max="24" man="1"/>
    <brk id="64" min="1" max="24" man="1"/>
  </rowBreaks>
  <colBreaks count="4" manualBreakCount="4">
    <brk id="7" max="33" man="1"/>
    <brk id="13" max="33" man="1"/>
    <brk id="19" max="33" man="1"/>
    <brk id="25" max="109"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35"/>
  </sheetPr>
  <dimension ref="A1:DA78"/>
  <sheetViews>
    <sheetView showGridLines="0" zoomScaleNormal="100" zoomScaleSheetLayoutView="100" workbookViewId="0"/>
  </sheetViews>
  <sheetFormatPr defaultColWidth="19.109375" defaultRowHeight="13.2" x14ac:dyDescent="0.25"/>
  <cols>
    <col min="1" max="1" width="37" style="2" customWidth="1"/>
    <col min="2" max="2" width="20.109375" style="8" bestFit="1" customWidth="1"/>
    <col min="3" max="3" width="10" style="8" customWidth="1"/>
    <col min="4" max="4" width="30.88671875" style="8" customWidth="1"/>
    <col min="5" max="5" width="20.6640625" style="2" customWidth="1"/>
    <col min="6" max="6" width="16.33203125" style="2" customWidth="1"/>
    <col min="7" max="7" width="20.6640625" style="8" customWidth="1"/>
    <col min="8" max="8" width="20.44140625" style="8" customWidth="1"/>
    <col min="9" max="9" width="20.44140625" style="6" customWidth="1"/>
    <col min="10" max="10" width="4.33203125" style="8" customWidth="1"/>
    <col min="11" max="11" width="20.44140625" style="8" customWidth="1"/>
    <col min="12" max="12" width="20.44140625" style="2" customWidth="1"/>
    <col min="13" max="13" width="30.6640625" style="2" customWidth="1"/>
    <col min="14" max="14" width="20.6640625" style="2" customWidth="1"/>
    <col min="15" max="15" width="20.44140625" style="2" customWidth="1"/>
    <col min="16" max="16" width="20.6640625" style="8" customWidth="1"/>
    <col min="17" max="17" width="4.33203125" style="8" customWidth="1"/>
    <col min="18" max="19" width="20.6640625" style="2" customWidth="1"/>
    <col min="20" max="20" width="28.33203125" style="2" customWidth="1"/>
    <col min="21" max="40" width="19.109375" style="2" customWidth="1"/>
    <col min="41" max="41" width="19.109375" style="2" hidden="1" customWidth="1"/>
    <col min="42" max="86" width="19.109375" style="2" customWidth="1"/>
    <col min="87" max="87" width="19.109375" style="70" customWidth="1"/>
    <col min="88" max="89" width="19.109375" style="94" customWidth="1"/>
    <col min="90" max="105" width="19.109375" style="8" customWidth="1"/>
    <col min="106" max="16384" width="19.109375" style="2"/>
  </cols>
  <sheetData>
    <row r="1" spans="1:17" ht="17.399999999999999" x14ac:dyDescent="0.3">
      <c r="A1" s="340" t="s">
        <v>113</v>
      </c>
      <c r="B1" s="122"/>
      <c r="C1" s="122"/>
      <c r="D1" s="118"/>
      <c r="E1" s="9"/>
      <c r="F1" s="9"/>
      <c r="J1" s="122"/>
      <c r="Q1" s="122"/>
    </row>
    <row r="2" spans="1:17" x14ac:dyDescent="0.25">
      <c r="A2" s="120"/>
      <c r="B2" s="608" t="s">
        <v>329</v>
      </c>
      <c r="C2" s="489"/>
      <c r="J2" s="489"/>
      <c r="Q2" s="489"/>
    </row>
    <row r="3" spans="1:17" ht="15.6" x14ac:dyDescent="0.3">
      <c r="A3" s="353" t="s">
        <v>97</v>
      </c>
      <c r="B3" s="612"/>
      <c r="C3" s="491"/>
      <c r="J3" s="491"/>
      <c r="Q3" s="491"/>
    </row>
    <row r="4" spans="1:17" ht="13.8" x14ac:dyDescent="0.25">
      <c r="A4" s="11"/>
      <c r="B4" s="101"/>
      <c r="C4" s="101"/>
      <c r="J4" s="101"/>
      <c r="Q4" s="101"/>
    </row>
    <row r="5" spans="1:17" ht="15.6" x14ac:dyDescent="0.3">
      <c r="A5" s="354" t="s">
        <v>80</v>
      </c>
      <c r="B5" s="355"/>
      <c r="C5" s="355"/>
      <c r="J5" s="355"/>
      <c r="Q5" s="355"/>
    </row>
    <row r="6" spans="1:17" ht="15" x14ac:dyDescent="0.25">
      <c r="A6" s="356" t="s">
        <v>94</v>
      </c>
      <c r="B6" s="401">
        <f>IS!BV4</f>
        <v>16690373534.67</v>
      </c>
      <c r="C6" s="401"/>
      <c r="J6" s="401"/>
      <c r="Q6" s="401"/>
    </row>
    <row r="7" spans="1:17" ht="15" x14ac:dyDescent="0.25">
      <c r="A7" s="356" t="s">
        <v>98</v>
      </c>
      <c r="B7" s="357">
        <f>IS!BV6</f>
        <v>13267437302.059999</v>
      </c>
      <c r="C7" s="361"/>
      <c r="J7" s="361"/>
      <c r="Q7" s="361"/>
    </row>
    <row r="8" spans="1:17" ht="15" x14ac:dyDescent="0.25">
      <c r="A8" s="356" t="s">
        <v>413</v>
      </c>
      <c r="B8" s="613">
        <f>B6-B7</f>
        <v>3422936232.6100006</v>
      </c>
      <c r="C8" s="492"/>
      <c r="J8" s="492"/>
      <c r="Q8" s="492"/>
    </row>
    <row r="9" spans="1:17" ht="10.199999999999999" customHeight="1" x14ac:dyDescent="0.3">
      <c r="A9" s="358"/>
      <c r="B9" s="615"/>
      <c r="C9" s="492"/>
      <c r="J9" s="492"/>
      <c r="Q9" s="492"/>
    </row>
    <row r="10" spans="1:17" ht="15.6" x14ac:dyDescent="0.3">
      <c r="A10" s="359" t="s">
        <v>149</v>
      </c>
      <c r="B10" s="360">
        <f>IS!BV10</f>
        <v>43671247.689999968</v>
      </c>
      <c r="C10" s="360"/>
      <c r="J10" s="360"/>
      <c r="Q10" s="360"/>
    </row>
    <row r="11" spans="1:17" ht="3" customHeight="1" x14ac:dyDescent="0.25">
      <c r="A11" s="356"/>
      <c r="B11" s="360"/>
      <c r="C11" s="360"/>
      <c r="J11" s="360"/>
      <c r="Q11" s="360"/>
    </row>
    <row r="12" spans="1:17" ht="15.6" x14ac:dyDescent="0.3">
      <c r="A12" s="358" t="s">
        <v>157</v>
      </c>
      <c r="B12" s="360"/>
      <c r="C12" s="360"/>
      <c r="J12" s="360"/>
      <c r="Q12" s="360"/>
    </row>
    <row r="13" spans="1:17" ht="15" x14ac:dyDescent="0.25">
      <c r="A13" s="356" t="s">
        <v>162</v>
      </c>
      <c r="B13" s="361">
        <f>IS!BV13</f>
        <v>363455940.44999993</v>
      </c>
      <c r="C13" s="361"/>
      <c r="J13" s="361"/>
      <c r="Q13" s="361"/>
    </row>
    <row r="14" spans="1:17" ht="15" x14ac:dyDescent="0.25">
      <c r="A14" s="356" t="s">
        <v>223</v>
      </c>
      <c r="B14" s="361">
        <f>IS!BV14</f>
        <v>433298182.37000012</v>
      </c>
      <c r="C14" s="361"/>
      <c r="J14" s="361"/>
      <c r="Q14" s="361"/>
    </row>
    <row r="15" spans="1:17" ht="15" x14ac:dyDescent="0.25">
      <c r="A15" s="356" t="s">
        <v>88</v>
      </c>
      <c r="B15" s="361">
        <f>IS!BV15</f>
        <v>895953654.45000005</v>
      </c>
      <c r="C15" s="361"/>
      <c r="J15" s="361"/>
      <c r="Q15" s="361"/>
    </row>
    <row r="16" spans="1:17" ht="15" x14ac:dyDescent="0.25">
      <c r="A16" s="356" t="s">
        <v>152</v>
      </c>
      <c r="B16" s="361">
        <f>IS!BV16</f>
        <v>796555442.01000011</v>
      </c>
      <c r="C16" s="361"/>
      <c r="J16" s="361"/>
      <c r="Q16" s="361"/>
    </row>
    <row r="17" spans="1:17" ht="15" x14ac:dyDescent="0.25">
      <c r="A17" s="356" t="s">
        <v>168</v>
      </c>
      <c r="B17" s="357">
        <f>IS!BV17</f>
        <v>382605921.27999997</v>
      </c>
      <c r="C17" s="361"/>
      <c r="J17" s="361"/>
      <c r="Q17" s="361"/>
    </row>
    <row r="18" spans="1:17" ht="15.6" x14ac:dyDescent="0.3">
      <c r="A18" s="358"/>
      <c r="B18" s="613">
        <f>B13+B14+B15+B17+B16</f>
        <v>2871869140.5599999</v>
      </c>
      <c r="C18" s="492"/>
      <c r="J18" s="492"/>
      <c r="Q18" s="492"/>
    </row>
    <row r="19" spans="1:17" ht="9" customHeight="1" x14ac:dyDescent="0.25">
      <c r="A19" s="362"/>
      <c r="B19" s="614"/>
      <c r="C19" s="492"/>
      <c r="J19" s="492"/>
      <c r="Q19" s="492"/>
    </row>
    <row r="20" spans="1:17" ht="15.6" x14ac:dyDescent="0.3">
      <c r="A20" s="359" t="s">
        <v>32</v>
      </c>
      <c r="B20" s="613">
        <f>B8+B10-B18</f>
        <v>594738339.74000072</v>
      </c>
      <c r="C20" s="492"/>
      <c r="J20" s="492"/>
      <c r="Q20" s="492"/>
    </row>
    <row r="21" spans="1:17" ht="15" x14ac:dyDescent="0.25">
      <c r="A21" s="362"/>
      <c r="B21" s="615"/>
      <c r="C21" s="492"/>
      <c r="J21" s="492"/>
      <c r="Q21" s="492"/>
    </row>
    <row r="22" spans="1:17" ht="15.6" x14ac:dyDescent="0.3">
      <c r="A22" s="359" t="s">
        <v>150</v>
      </c>
      <c r="B22" s="361"/>
      <c r="C22" s="361"/>
      <c r="J22" s="361"/>
      <c r="Q22" s="361"/>
    </row>
    <row r="23" spans="1:17" ht="15" x14ac:dyDescent="0.25">
      <c r="A23" s="356" t="s">
        <v>151</v>
      </c>
      <c r="B23" s="361">
        <f>IS!BV23</f>
        <v>31003243.050000001</v>
      </c>
      <c r="C23" s="361"/>
      <c r="J23" s="361"/>
      <c r="Q23" s="361"/>
    </row>
    <row r="24" spans="1:17" ht="15" x14ac:dyDescent="0.25">
      <c r="A24" s="356" t="s">
        <v>285</v>
      </c>
      <c r="B24" s="357">
        <f>IS!BV24</f>
        <v>8960694.1399999987</v>
      </c>
      <c r="C24" s="361"/>
      <c r="J24" s="361"/>
      <c r="Q24" s="361"/>
    </row>
    <row r="25" spans="1:17" ht="15" x14ac:dyDescent="0.25">
      <c r="B25" s="439">
        <f>SUM(B23:B24)</f>
        <v>39963937.189999998</v>
      </c>
      <c r="C25" s="438"/>
      <c r="J25" s="438"/>
      <c r="Q25" s="438"/>
    </row>
    <row r="26" spans="1:17" ht="18.600000000000001" customHeight="1" thickBot="1" x14ac:dyDescent="0.35">
      <c r="A26" s="359" t="s">
        <v>246</v>
      </c>
      <c r="B26" s="585">
        <f>B20-B25</f>
        <v>554774402.55000067</v>
      </c>
      <c r="C26" s="438"/>
      <c r="J26" s="438"/>
      <c r="Q26" s="438"/>
    </row>
    <row r="27" spans="1:17" ht="19.2" customHeight="1" thickTop="1" x14ac:dyDescent="0.25">
      <c r="A27" s="356" t="s">
        <v>279</v>
      </c>
      <c r="B27" s="436">
        <f>IS!BV29</f>
        <v>-10946690.26</v>
      </c>
      <c r="C27" s="438"/>
      <c r="J27" s="438"/>
      <c r="Q27" s="438"/>
    </row>
    <row r="28" spans="1:17" ht="23.4" customHeight="1" thickBot="1" x14ac:dyDescent="0.35">
      <c r="A28" s="437" t="s">
        <v>278</v>
      </c>
      <c r="B28" s="402">
        <f>B26+B27</f>
        <v>543827712.29000068</v>
      </c>
      <c r="C28" s="496"/>
      <c r="J28" s="496"/>
      <c r="Q28" s="496"/>
    </row>
    <row r="29" spans="1:17" ht="13.8" thickTop="1" x14ac:dyDescent="0.25"/>
    <row r="30" spans="1:17" ht="13.5" customHeight="1" x14ac:dyDescent="0.25">
      <c r="A30" s="180"/>
      <c r="B30" s="23"/>
      <c r="C30" s="23"/>
      <c r="J30" s="23"/>
      <c r="Q30" s="23"/>
    </row>
    <row r="31" spans="1:17" ht="13.8" x14ac:dyDescent="0.25">
      <c r="A31" s="123"/>
      <c r="B31" s="23"/>
      <c r="C31" s="23"/>
      <c r="J31" s="23"/>
      <c r="Q31" s="23"/>
    </row>
    <row r="32" spans="1:17" ht="13.8" x14ac:dyDescent="0.25">
      <c r="A32" s="123"/>
      <c r="B32" s="23"/>
      <c r="C32" s="23"/>
      <c r="J32" s="23"/>
      <c r="Q32" s="23"/>
    </row>
    <row r="33" spans="1:87" ht="14.25" customHeight="1" x14ac:dyDescent="0.25">
      <c r="A33" s="19"/>
      <c r="B33" s="12"/>
      <c r="C33" s="12"/>
      <c r="J33" s="12"/>
      <c r="Q33" s="12"/>
    </row>
    <row r="34" spans="1:87" ht="14.25" customHeight="1" x14ac:dyDescent="0.25">
      <c r="A34" s="9"/>
      <c r="B34" s="16"/>
      <c r="C34" s="16"/>
      <c r="D34" s="207"/>
      <c r="J34" s="16"/>
      <c r="Q34" s="16"/>
    </row>
    <row r="35" spans="1:87" ht="18" customHeight="1" x14ac:dyDescent="0.25">
      <c r="A35" s="38"/>
      <c r="B35" s="611"/>
      <c r="C35" s="490"/>
      <c r="J35" s="490"/>
      <c r="Q35" s="490"/>
    </row>
    <row r="36" spans="1:87" ht="14.25" customHeight="1" x14ac:dyDescent="0.25">
      <c r="A36" s="120"/>
      <c r="B36" s="611"/>
      <c r="C36" s="490"/>
      <c r="J36" s="490"/>
      <c r="Q36" s="490"/>
    </row>
    <row r="37" spans="1:87" ht="14.25" customHeight="1" x14ac:dyDescent="0.25">
      <c r="A37" s="36"/>
      <c r="B37" s="22"/>
      <c r="C37" s="22"/>
      <c r="J37" s="22"/>
      <c r="Q37" s="22"/>
    </row>
    <row r="38" spans="1:87" ht="14.25" customHeight="1" x14ac:dyDescent="0.25">
      <c r="A38" s="124"/>
      <c r="B38" s="22"/>
      <c r="C38" s="22"/>
      <c r="J38" s="22"/>
      <c r="Q38" s="22"/>
    </row>
    <row r="39" spans="1:87" ht="14.25" customHeight="1" x14ac:dyDescent="0.25">
      <c r="A39" s="124"/>
      <c r="B39" s="22"/>
      <c r="C39" s="22"/>
      <c r="J39" s="22"/>
      <c r="Q39" s="22"/>
    </row>
    <row r="40" spans="1:87" ht="19.5" customHeight="1" x14ac:dyDescent="0.25">
      <c r="A40" s="19"/>
      <c r="B40" s="22"/>
      <c r="C40" s="22"/>
      <c r="J40" s="22"/>
      <c r="Q40" s="22"/>
    </row>
    <row r="41" spans="1:87" ht="14.25" customHeight="1" x14ac:dyDescent="0.25">
      <c r="A41" s="121"/>
      <c r="B41" s="22"/>
      <c r="C41" s="22"/>
      <c r="J41" s="22"/>
      <c r="Q41" s="22"/>
    </row>
    <row r="42" spans="1:87" ht="14.25" customHeight="1" x14ac:dyDescent="0.25">
      <c r="A42" s="121"/>
      <c r="B42" s="17"/>
      <c r="C42" s="17"/>
      <c r="J42" s="17"/>
      <c r="Q42" s="17"/>
    </row>
    <row r="43" spans="1:87" ht="18.75" customHeight="1" x14ac:dyDescent="0.25">
      <c r="A43" s="121"/>
      <c r="B43" s="17"/>
      <c r="C43" s="17"/>
      <c r="J43" s="17"/>
      <c r="Q43" s="17"/>
    </row>
    <row r="44" spans="1:87" ht="14.25" customHeight="1" x14ac:dyDescent="0.25">
      <c r="A44" s="121"/>
      <c r="B44" s="17"/>
      <c r="C44" s="17"/>
      <c r="J44" s="17"/>
      <c r="Q44" s="17"/>
    </row>
    <row r="45" spans="1:87" ht="14.25" customHeight="1" x14ac:dyDescent="0.25">
      <c r="A45" s="36"/>
      <c r="B45" s="22"/>
      <c r="C45" s="22"/>
      <c r="J45" s="22"/>
      <c r="Q45" s="22"/>
    </row>
    <row r="46" spans="1:87" ht="18" customHeight="1" x14ac:dyDescent="0.25">
      <c r="A46" s="121"/>
      <c r="B46" s="61"/>
      <c r="C46" s="61"/>
      <c r="J46" s="61"/>
      <c r="Q46" s="61"/>
    </row>
    <row r="47" spans="1:87" ht="14.25" customHeight="1" x14ac:dyDescent="0.25">
      <c r="A47" s="121"/>
      <c r="B47" s="61"/>
      <c r="C47" s="61"/>
      <c r="G47" s="18"/>
      <c r="H47" s="18"/>
      <c r="I47" s="18"/>
      <c r="J47" s="61"/>
      <c r="K47" s="18"/>
      <c r="L47" s="18"/>
      <c r="M47" s="18"/>
      <c r="N47" s="18"/>
      <c r="O47" s="18"/>
      <c r="P47" s="18"/>
      <c r="Q47" s="61"/>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98"/>
    </row>
    <row r="48" spans="1:87" ht="15" customHeight="1" x14ac:dyDescent="0.25">
      <c r="A48" s="37"/>
      <c r="B48" s="22"/>
      <c r="C48" s="22"/>
      <c r="J48" s="22"/>
      <c r="Q48" s="22"/>
    </row>
    <row r="49" spans="1:17" ht="19.5" customHeight="1" x14ac:dyDescent="0.25">
      <c r="A49" s="121"/>
      <c r="B49" s="22"/>
      <c r="C49" s="22"/>
      <c r="D49" s="18"/>
      <c r="E49" s="18"/>
      <c r="F49" s="18"/>
      <c r="J49" s="22"/>
      <c r="Q49" s="22"/>
    </row>
    <row r="50" spans="1:17" ht="18" customHeight="1" x14ac:dyDescent="0.25">
      <c r="A50" s="121"/>
      <c r="B50" s="22"/>
      <c r="C50" s="22"/>
      <c r="J50" s="22"/>
      <c r="Q50" s="22"/>
    </row>
    <row r="51" spans="1:17" ht="14.25" customHeight="1" x14ac:dyDescent="0.25">
      <c r="A51" s="124"/>
      <c r="B51" s="22"/>
      <c r="C51" s="22"/>
      <c r="J51" s="22"/>
      <c r="Q51" s="22"/>
    </row>
    <row r="52" spans="1:17" ht="14.25" customHeight="1" x14ac:dyDescent="0.25">
      <c r="A52" s="124"/>
      <c r="B52" s="22"/>
      <c r="C52" s="22"/>
      <c r="J52" s="22"/>
      <c r="Q52" s="22"/>
    </row>
    <row r="53" spans="1:17" ht="14.25" customHeight="1" x14ac:dyDescent="0.25">
      <c r="A53" s="24"/>
      <c r="B53" s="63"/>
      <c r="C53" s="63"/>
      <c r="J53" s="63"/>
      <c r="Q53" s="63"/>
    </row>
    <row r="54" spans="1:17" ht="14.25" customHeight="1" x14ac:dyDescent="0.25">
      <c r="A54" s="121"/>
      <c r="B54" s="62"/>
      <c r="C54" s="62"/>
      <c r="J54" s="62"/>
      <c r="Q54" s="62"/>
    </row>
    <row r="55" spans="1:17" ht="14.25" customHeight="1" x14ac:dyDescent="0.25">
      <c r="A55" s="38"/>
      <c r="B55" s="54"/>
      <c r="C55" s="54"/>
      <c r="J55" s="54"/>
      <c r="Q55" s="54"/>
    </row>
    <row r="56" spans="1:17" ht="14.25" customHeight="1" x14ac:dyDescent="0.25">
      <c r="A56" s="125"/>
      <c r="B56" s="59"/>
      <c r="C56" s="59"/>
      <c r="J56" s="59"/>
      <c r="Q56" s="59"/>
    </row>
    <row r="57" spans="1:17" ht="14.25" customHeight="1" x14ac:dyDescent="0.25">
      <c r="A57" s="121"/>
      <c r="B57" s="59"/>
      <c r="C57" s="59"/>
      <c r="J57" s="59"/>
      <c r="Q57" s="59"/>
    </row>
    <row r="58" spans="1:17" x14ac:dyDescent="0.25">
      <c r="A58" s="36"/>
      <c r="B58" s="43"/>
      <c r="C58" s="43"/>
      <c r="J58" s="43"/>
      <c r="Q58" s="43"/>
    </row>
    <row r="59" spans="1:17" ht="14.25" customHeight="1" x14ac:dyDescent="0.25">
      <c r="A59" s="126"/>
      <c r="B59" s="60"/>
      <c r="C59" s="60"/>
      <c r="J59" s="60"/>
      <c r="Q59" s="60"/>
    </row>
    <row r="60" spans="1:17" x14ac:dyDescent="0.25">
      <c r="A60" s="126"/>
      <c r="B60" s="64"/>
      <c r="C60" s="64"/>
      <c r="J60" s="64"/>
      <c r="Q60" s="64"/>
    </row>
    <row r="61" spans="1:17" ht="13.8" x14ac:dyDescent="0.25">
      <c r="A61" s="37"/>
      <c r="B61" s="65"/>
      <c r="C61" s="65"/>
      <c r="J61" s="65"/>
      <c r="Q61" s="65"/>
    </row>
    <row r="62" spans="1:17" ht="13.8" x14ac:dyDescent="0.25">
      <c r="A62" s="127"/>
      <c r="B62" s="117"/>
      <c r="C62" s="117"/>
      <c r="J62" s="117"/>
      <c r="Q62" s="117"/>
    </row>
    <row r="63" spans="1:17" ht="13.8" x14ac:dyDescent="0.25">
      <c r="A63" s="127"/>
      <c r="B63" s="66"/>
      <c r="C63" s="66"/>
      <c r="J63" s="66"/>
      <c r="Q63" s="66"/>
    </row>
    <row r="64" spans="1:17" ht="13.8" x14ac:dyDescent="0.25">
      <c r="A64" s="128"/>
      <c r="B64" s="22"/>
      <c r="C64" s="22"/>
      <c r="J64" s="22"/>
      <c r="Q64" s="22"/>
    </row>
    <row r="65" spans="1:17" ht="13.8" x14ac:dyDescent="0.25">
      <c r="A65" s="9"/>
      <c r="B65" s="117"/>
      <c r="C65" s="117"/>
      <c r="J65" s="117"/>
      <c r="Q65" s="117"/>
    </row>
    <row r="66" spans="1:17" ht="13.8" x14ac:dyDescent="0.25">
      <c r="A66" s="120"/>
      <c r="B66" s="117"/>
      <c r="C66" s="117"/>
      <c r="J66" s="117"/>
      <c r="Q66" s="117"/>
    </row>
    <row r="67" spans="1:17" ht="13.8" x14ac:dyDescent="0.25">
      <c r="A67" s="120"/>
      <c r="B67" s="117"/>
      <c r="C67" s="117"/>
      <c r="J67" s="117"/>
      <c r="Q67" s="117"/>
    </row>
    <row r="74" spans="1:17" x14ac:dyDescent="0.25">
      <c r="A74" s="8"/>
    </row>
    <row r="75" spans="1:17" x14ac:dyDescent="0.25">
      <c r="A75" s="24"/>
    </row>
    <row r="76" spans="1:17" x14ac:dyDescent="0.25">
      <c r="A76" s="25"/>
    </row>
    <row r="77" spans="1:17" x14ac:dyDescent="0.25">
      <c r="A77" s="25"/>
    </row>
    <row r="78" spans="1:17" x14ac:dyDescent="0.25">
      <c r="A78" s="8"/>
    </row>
  </sheetData>
  <mergeCells count="5">
    <mergeCell ref="B35:B36"/>
    <mergeCell ref="B2:B3"/>
    <mergeCell ref="B18:B19"/>
    <mergeCell ref="B8:B9"/>
    <mergeCell ref="B20:B21"/>
  </mergeCells>
  <phoneticPr fontId="3"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&amp;R2014 Yearbook of
Electricity Distributors</oddHeader>
    <oddFooter>&amp;C&amp;P</oddFooter>
  </headerFooter>
  <colBreaks count="2" manualBreakCount="2">
    <brk id="6" max="28" man="1"/>
    <brk id="13" max="28" man="1"/>
  </col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35"/>
  </sheetPr>
  <dimension ref="A1:CV39"/>
  <sheetViews>
    <sheetView showGridLines="0" zoomScaleNormal="100" zoomScaleSheetLayoutView="80" workbookViewId="0"/>
  </sheetViews>
  <sheetFormatPr defaultColWidth="19.109375" defaultRowHeight="13.2" x14ac:dyDescent="0.25"/>
  <cols>
    <col min="1" max="1" width="43.33203125" style="2" customWidth="1"/>
    <col min="2" max="2" width="2.33203125" style="2" customWidth="1"/>
    <col min="3" max="3" width="17.6640625" style="8" customWidth="1"/>
    <col min="4" max="4" width="40.88671875" style="8" customWidth="1"/>
    <col min="5" max="5" width="40.5546875" style="2" customWidth="1"/>
    <col min="6" max="6" width="20.6640625" style="8" customWidth="1"/>
    <col min="7" max="7" width="20.44140625" style="8" customWidth="1"/>
    <col min="8" max="8" width="20.44140625" style="6" customWidth="1"/>
    <col min="9" max="9" width="6.44140625" style="8" customWidth="1"/>
    <col min="10" max="10" width="73.88671875" style="2" customWidth="1"/>
    <col min="11" max="12" width="7.6640625" style="2" customWidth="1"/>
    <col min="13" max="13" width="7.6640625" style="8" customWidth="1"/>
    <col min="14" max="14" width="7.6640625" style="2" customWidth="1"/>
    <col min="15" max="15" width="7.109375" style="2" customWidth="1"/>
    <col min="16" max="27" width="7.33203125" style="48" customWidth="1"/>
    <col min="28" max="28" width="7.33203125" style="2" customWidth="1"/>
    <col min="29" max="29" width="11.44140625" style="2" customWidth="1"/>
    <col min="30" max="30" width="2.88671875" style="2" customWidth="1"/>
    <col min="31" max="31" width="26.44140625" style="2" bestFit="1" customWidth="1"/>
    <col min="32" max="32" width="16" style="2" customWidth="1"/>
    <col min="33" max="33" width="12.109375" style="2" customWidth="1"/>
    <col min="34" max="34" width="17.33203125" style="2" customWidth="1"/>
    <col min="35" max="35" width="19.109375" style="2" hidden="1" customWidth="1"/>
    <col min="36" max="36" width="2.88671875" style="2" customWidth="1"/>
    <col min="37" max="37" width="26.44140625" style="2" bestFit="1" customWidth="1"/>
    <col min="38" max="38" width="16" style="2" customWidth="1"/>
    <col min="39" max="39" width="9.6640625" style="2" customWidth="1"/>
    <col min="40" max="81" width="19.109375" style="2" customWidth="1"/>
    <col min="82" max="82" width="19.109375" style="70" customWidth="1"/>
    <col min="83" max="84" width="19.109375" style="94" customWidth="1"/>
    <col min="85" max="100" width="19.109375" style="8" customWidth="1"/>
    <col min="101" max="16384" width="19.109375" style="2"/>
  </cols>
  <sheetData>
    <row r="1" spans="1:100" ht="15.6" x14ac:dyDescent="0.3">
      <c r="A1" s="7" t="s">
        <v>113</v>
      </c>
      <c r="B1" s="8"/>
      <c r="E1" s="8"/>
      <c r="H1" s="8"/>
      <c r="I1" s="8" t="s">
        <v>167</v>
      </c>
      <c r="K1" s="486" t="s">
        <v>327</v>
      </c>
      <c r="L1" s="48"/>
      <c r="M1" s="137"/>
      <c r="N1" s="48"/>
      <c r="O1" s="48"/>
      <c r="AB1" s="48"/>
      <c r="CB1" s="69"/>
      <c r="CD1" s="69"/>
      <c r="CE1" s="93"/>
      <c r="CF1" s="93"/>
    </row>
    <row r="2" spans="1:100" ht="21.75" customHeight="1" x14ac:dyDescent="0.25">
      <c r="A2" s="38" t="s">
        <v>228</v>
      </c>
      <c r="B2" s="621" t="s">
        <v>329</v>
      </c>
      <c r="C2" s="621"/>
      <c r="K2" s="8"/>
      <c r="L2" s="8"/>
      <c r="N2" s="8"/>
      <c r="O2" s="8"/>
      <c r="P2" s="137"/>
      <c r="Q2" s="137"/>
      <c r="R2" s="137"/>
      <c r="S2" s="137"/>
      <c r="T2" s="137"/>
      <c r="U2" s="137"/>
      <c r="V2" s="590" t="s">
        <v>408</v>
      </c>
      <c r="W2" s="137"/>
      <c r="X2" s="137"/>
      <c r="Y2" s="137"/>
      <c r="Z2" s="137"/>
      <c r="AA2" s="137"/>
      <c r="AB2" s="137"/>
    </row>
    <row r="3" spans="1:100" ht="15" customHeight="1" x14ac:dyDescent="0.3">
      <c r="A3" s="19" t="s">
        <v>86</v>
      </c>
      <c r="B3" s="15"/>
      <c r="C3" s="174">
        <v>4988859</v>
      </c>
      <c r="Q3" s="486"/>
      <c r="R3" s="486"/>
      <c r="S3" s="486"/>
      <c r="T3" s="486"/>
      <c r="U3" s="486"/>
      <c r="V3" s="163"/>
      <c r="W3" s="163">
        <v>2010</v>
      </c>
      <c r="X3" s="163">
        <v>2011</v>
      </c>
      <c r="Y3" s="163">
        <v>2012</v>
      </c>
      <c r="Z3" s="163">
        <v>2013</v>
      </c>
      <c r="AA3" s="163">
        <v>2014</v>
      </c>
      <c r="AB3" s="8"/>
      <c r="CA3" s="70"/>
      <c r="CB3" s="94"/>
      <c r="CC3" s="94"/>
      <c r="CD3" s="8"/>
      <c r="CE3" s="8"/>
      <c r="CF3" s="8"/>
      <c r="CT3" s="2"/>
      <c r="CU3" s="2"/>
      <c r="CV3" s="2"/>
    </row>
    <row r="4" spans="1:100" ht="15.6" x14ac:dyDescent="0.3">
      <c r="A4" s="121" t="s">
        <v>166</v>
      </c>
      <c r="B4" s="26"/>
      <c r="C4" s="22">
        <v>4502650</v>
      </c>
      <c r="K4" s="535"/>
      <c r="L4" s="535"/>
      <c r="M4" s="536"/>
      <c r="N4" s="535"/>
      <c r="O4" s="535"/>
      <c r="P4" s="537"/>
      <c r="Q4" s="488"/>
      <c r="R4" s="488"/>
      <c r="S4" s="488"/>
      <c r="T4" s="488"/>
      <c r="U4" s="488"/>
      <c r="V4" s="163" t="s">
        <v>310</v>
      </c>
      <c r="W4" s="538">
        <v>3.4443810565847017</v>
      </c>
      <c r="X4" s="538">
        <v>7.1877041206651171</v>
      </c>
      <c r="Y4" s="538">
        <v>4.0038873195046571</v>
      </c>
      <c r="Z4" s="538">
        <v>13.19909081394788</v>
      </c>
      <c r="AA4" s="538">
        <v>3.7302376364701346</v>
      </c>
      <c r="AB4" s="536"/>
      <c r="CA4" s="70"/>
      <c r="CB4" s="94"/>
      <c r="CC4" s="94"/>
      <c r="CD4" s="8"/>
      <c r="CE4" s="8"/>
      <c r="CF4" s="8"/>
      <c r="CT4" s="2"/>
      <c r="CU4" s="2"/>
      <c r="CV4" s="2"/>
    </row>
    <row r="5" spans="1:100" ht="15.6" x14ac:dyDescent="0.3">
      <c r="A5" s="121" t="s">
        <v>245</v>
      </c>
      <c r="B5" s="26"/>
      <c r="C5" s="22">
        <v>430842</v>
      </c>
      <c r="K5" s="535"/>
      <c r="L5" s="535"/>
      <c r="M5" s="536"/>
      <c r="N5" s="535"/>
      <c r="O5" s="535"/>
      <c r="P5" s="537"/>
      <c r="Q5" s="488"/>
      <c r="R5" s="488"/>
      <c r="S5" s="488"/>
      <c r="T5" s="488"/>
      <c r="U5" s="488"/>
      <c r="V5" s="163" t="s">
        <v>311</v>
      </c>
      <c r="W5" s="538">
        <v>2.0417103066536177</v>
      </c>
      <c r="X5" s="538">
        <v>2.5276042694858041</v>
      </c>
      <c r="Y5" s="538">
        <v>2.2716314497738144</v>
      </c>
      <c r="Z5" s="538">
        <v>2.9865051223997288</v>
      </c>
      <c r="AA5" s="538">
        <v>2.1292095632103987</v>
      </c>
      <c r="AB5" s="536"/>
      <c r="CA5" s="70"/>
      <c r="CB5" s="94"/>
      <c r="CC5" s="94"/>
      <c r="CD5" s="8"/>
      <c r="CE5" s="8"/>
      <c r="CF5" s="8"/>
      <c r="CT5" s="2"/>
      <c r="CU5" s="2"/>
      <c r="CV5" s="2"/>
    </row>
    <row r="6" spans="1:100" ht="17.25" customHeight="1" x14ac:dyDescent="0.25">
      <c r="A6" s="121" t="s">
        <v>158</v>
      </c>
      <c r="B6" s="26"/>
      <c r="C6" s="22">
        <v>54688</v>
      </c>
      <c r="D6" s="176"/>
      <c r="K6" s="487"/>
      <c r="L6" s="488"/>
      <c r="M6" s="488"/>
      <c r="N6" s="488"/>
      <c r="O6" s="488"/>
      <c r="P6" s="488"/>
      <c r="Q6" s="488"/>
      <c r="R6" s="488"/>
      <c r="S6" s="488"/>
      <c r="T6" s="488"/>
      <c r="U6" s="488"/>
      <c r="V6" s="622" t="s">
        <v>409</v>
      </c>
      <c r="W6" s="622"/>
      <c r="X6" s="622"/>
      <c r="Y6" s="622"/>
      <c r="Z6" s="622"/>
      <c r="AA6" s="622"/>
      <c r="AB6" s="536"/>
      <c r="CA6" s="70"/>
      <c r="CB6" s="94"/>
      <c r="CC6" s="94"/>
      <c r="CD6" s="8"/>
      <c r="CE6" s="8"/>
      <c r="CF6" s="8"/>
      <c r="CT6" s="2"/>
      <c r="CU6" s="2"/>
      <c r="CV6" s="2"/>
    </row>
    <row r="7" spans="1:100" ht="14.25" customHeight="1" x14ac:dyDescent="0.25">
      <c r="A7" s="121" t="s">
        <v>227</v>
      </c>
      <c r="B7" s="26"/>
      <c r="C7" s="22">
        <v>117</v>
      </c>
      <c r="K7" s="591"/>
      <c r="L7" s="591"/>
      <c r="M7" s="591"/>
      <c r="N7" s="591"/>
      <c r="O7" s="591"/>
      <c r="P7" s="591"/>
      <c r="Q7" s="591"/>
      <c r="R7" s="591"/>
      <c r="S7" s="591"/>
      <c r="T7" s="591"/>
      <c r="U7" s="591"/>
      <c r="V7" s="623"/>
      <c r="W7" s="623"/>
      <c r="X7" s="623"/>
      <c r="Y7" s="623"/>
      <c r="Z7" s="623"/>
      <c r="AA7" s="623"/>
      <c r="AB7" s="591"/>
    </row>
    <row r="8" spans="1:100" ht="14.25" customHeight="1" x14ac:dyDescent="0.25">
      <c r="A8" s="121" t="s">
        <v>90</v>
      </c>
      <c r="B8" s="26"/>
      <c r="C8" s="22">
        <v>562</v>
      </c>
      <c r="K8" s="591"/>
      <c r="L8" s="591"/>
      <c r="M8" s="591"/>
      <c r="N8" s="591"/>
      <c r="O8" s="591"/>
      <c r="P8" s="591"/>
      <c r="Q8" s="591"/>
      <c r="R8" s="591"/>
      <c r="S8" s="591"/>
      <c r="T8" s="591"/>
      <c r="U8" s="591"/>
      <c r="V8" s="623"/>
      <c r="W8" s="623"/>
      <c r="X8" s="623"/>
      <c r="Y8" s="623"/>
      <c r="Z8" s="623"/>
      <c r="AA8" s="623"/>
      <c r="AB8" s="591"/>
    </row>
    <row r="9" spans="1:100" ht="14.25" customHeight="1" x14ac:dyDescent="0.25">
      <c r="A9" s="36" t="s">
        <v>224</v>
      </c>
      <c r="B9" s="26"/>
      <c r="C9" s="174">
        <v>681518</v>
      </c>
      <c r="K9" s="591"/>
      <c r="L9" s="591"/>
      <c r="M9" s="591"/>
      <c r="N9" s="591"/>
      <c r="O9" s="591"/>
      <c r="P9" s="591"/>
      <c r="Q9" s="591"/>
      <c r="R9" s="591"/>
      <c r="S9" s="591"/>
      <c r="T9" s="591"/>
      <c r="U9" s="591"/>
      <c r="V9" s="623"/>
      <c r="W9" s="623"/>
      <c r="X9" s="623"/>
      <c r="Y9" s="623"/>
      <c r="Z9" s="623"/>
      <c r="AA9" s="623"/>
      <c r="AB9" s="591"/>
    </row>
    <row r="10" spans="1:100" ht="14.25" customHeight="1" x14ac:dyDescent="0.25">
      <c r="A10" s="121" t="s">
        <v>221</v>
      </c>
      <c r="B10" s="26"/>
      <c r="C10" s="134">
        <v>0.99036415765981234</v>
      </c>
      <c r="K10" s="591"/>
      <c r="L10" s="591"/>
      <c r="M10" s="591"/>
      <c r="N10" s="591"/>
      <c r="O10" s="591"/>
      <c r="P10" s="591"/>
      <c r="Q10" s="591"/>
      <c r="R10" s="591"/>
      <c r="S10" s="591"/>
      <c r="T10" s="591"/>
      <c r="U10" s="591"/>
      <c r="V10" s="623"/>
      <c r="W10" s="623"/>
      <c r="X10" s="623"/>
      <c r="Y10" s="623"/>
      <c r="Z10" s="623"/>
      <c r="AA10" s="623"/>
      <c r="AB10" s="591"/>
    </row>
    <row r="11" spans="1:100" ht="15" customHeight="1" x14ac:dyDescent="0.25">
      <c r="A11" s="121" t="s">
        <v>222</v>
      </c>
      <c r="B11" s="26"/>
      <c r="C11" s="134">
        <v>9.6358423401876406E-3</v>
      </c>
      <c r="K11" s="474"/>
      <c r="L11" s="474"/>
      <c r="M11" s="474"/>
      <c r="N11" s="474"/>
      <c r="O11" s="474"/>
      <c r="P11" s="474"/>
      <c r="Q11" s="474"/>
      <c r="R11" s="474"/>
      <c r="S11" s="474"/>
      <c r="T11" s="474"/>
      <c r="U11" s="474"/>
      <c r="V11" s="623"/>
      <c r="W11" s="623"/>
      <c r="X11" s="623"/>
      <c r="Y11" s="623"/>
      <c r="Z11" s="623"/>
      <c r="AA11" s="623"/>
      <c r="AB11" s="474"/>
    </row>
    <row r="12" spans="1:100" ht="18" customHeight="1" x14ac:dyDescent="0.25">
      <c r="A12" s="37" t="s">
        <v>237</v>
      </c>
      <c r="B12" s="26"/>
      <c r="C12" s="174">
        <v>198148</v>
      </c>
      <c r="K12" s="474"/>
      <c r="L12" s="474"/>
      <c r="M12" s="474"/>
      <c r="N12" s="474"/>
      <c r="O12" s="474"/>
      <c r="P12" s="474"/>
      <c r="Q12" s="474"/>
      <c r="R12" s="474"/>
      <c r="S12" s="474"/>
      <c r="T12" s="474"/>
      <c r="U12" s="474"/>
      <c r="V12" s="623"/>
      <c r="W12" s="623"/>
      <c r="X12" s="623"/>
      <c r="Y12" s="623"/>
      <c r="Z12" s="623"/>
      <c r="AA12" s="623"/>
      <c r="AB12" s="474"/>
    </row>
    <row r="13" spans="1:100" ht="14.25" customHeight="1" x14ac:dyDescent="0.25">
      <c r="A13" s="121" t="s">
        <v>232</v>
      </c>
      <c r="B13" s="26"/>
      <c r="C13" s="22">
        <v>152699</v>
      </c>
      <c r="K13" s="474"/>
      <c r="L13" s="474"/>
      <c r="M13" s="474"/>
      <c r="N13" s="474"/>
      <c r="O13" s="474"/>
      <c r="P13" s="474"/>
      <c r="Q13" s="474"/>
      <c r="R13" s="474"/>
      <c r="S13" s="474"/>
      <c r="T13" s="474"/>
      <c r="U13" s="474"/>
      <c r="V13" s="474"/>
      <c r="W13" s="474"/>
      <c r="X13" s="474"/>
      <c r="Y13" s="474"/>
      <c r="Z13" s="474"/>
      <c r="AA13" s="474"/>
      <c r="AB13" s="474"/>
    </row>
    <row r="14" spans="1:100" ht="13.95" customHeight="1" x14ac:dyDescent="0.25">
      <c r="A14" s="121" t="s">
        <v>233</v>
      </c>
      <c r="B14" s="26"/>
      <c r="C14" s="22">
        <v>45449</v>
      </c>
      <c r="K14" s="474"/>
      <c r="L14" s="474"/>
      <c r="M14" s="474"/>
      <c r="N14" s="474"/>
      <c r="O14" s="474"/>
      <c r="P14" s="474"/>
      <c r="Q14" s="474"/>
      <c r="R14" s="474"/>
      <c r="S14" s="474"/>
      <c r="T14" s="474"/>
      <c r="U14" s="474"/>
      <c r="V14" s="474"/>
      <c r="W14" s="474"/>
      <c r="X14" s="474"/>
      <c r="Y14" s="474"/>
      <c r="Z14" s="474"/>
      <c r="AA14" s="474"/>
      <c r="AB14" s="474"/>
    </row>
    <row r="15" spans="1:100" ht="18" customHeight="1" x14ac:dyDescent="0.25">
      <c r="A15" s="24" t="s">
        <v>146</v>
      </c>
      <c r="B15" s="26"/>
      <c r="C15" s="174">
        <v>125035416654.87637</v>
      </c>
      <c r="K15" s="474"/>
      <c r="L15" s="474"/>
      <c r="M15" s="474"/>
      <c r="N15" s="474"/>
      <c r="O15" s="474"/>
      <c r="P15" s="474"/>
      <c r="Q15" s="474"/>
      <c r="R15" s="474"/>
      <c r="S15" s="474"/>
      <c r="T15" s="474"/>
      <c r="U15" s="474"/>
      <c r="V15" s="474"/>
      <c r="W15" s="474"/>
      <c r="X15" s="474"/>
      <c r="Y15" s="474"/>
      <c r="Z15" s="474"/>
      <c r="AA15" s="474"/>
      <c r="AB15" s="474"/>
    </row>
    <row r="16" spans="1:100" ht="14.25" customHeight="1" x14ac:dyDescent="0.25">
      <c r="A16" s="124" t="s">
        <v>251</v>
      </c>
      <c r="B16" s="26"/>
      <c r="C16" s="283">
        <v>119847286046.06657</v>
      </c>
      <c r="K16" s="474"/>
      <c r="L16" s="474"/>
      <c r="M16" s="474"/>
      <c r="N16" s="474"/>
      <c r="O16" s="474"/>
      <c r="P16" s="474"/>
      <c r="Q16" s="474"/>
      <c r="R16" s="474"/>
      <c r="S16" s="474"/>
      <c r="T16" s="474"/>
      <c r="U16" s="474"/>
      <c r="V16" s="474"/>
      <c r="W16" s="474"/>
      <c r="X16" s="474"/>
      <c r="Y16" s="474"/>
      <c r="Z16" s="474"/>
      <c r="AA16" s="474"/>
      <c r="AB16" s="474"/>
    </row>
    <row r="17" spans="1:100" ht="15" x14ac:dyDescent="0.25">
      <c r="A17" s="124" t="s">
        <v>405</v>
      </c>
      <c r="B17" s="26"/>
      <c r="C17" s="494">
        <v>121300412.66000001</v>
      </c>
      <c r="K17" s="474"/>
      <c r="L17" s="474"/>
      <c r="M17" s="474"/>
      <c r="N17" s="474"/>
      <c r="O17" s="474"/>
      <c r="P17" s="474"/>
      <c r="Q17" s="474"/>
      <c r="R17" s="474"/>
      <c r="S17" s="474"/>
      <c r="T17" s="474"/>
      <c r="U17" s="474"/>
      <c r="V17" s="474"/>
      <c r="W17" s="474"/>
      <c r="X17" s="474"/>
      <c r="Y17" s="474"/>
      <c r="Z17" s="474"/>
      <c r="AA17" s="474"/>
      <c r="AB17" s="474"/>
    </row>
    <row r="18" spans="1:100" ht="14.25" customHeight="1" x14ac:dyDescent="0.25">
      <c r="A18" s="124" t="s">
        <v>240</v>
      </c>
      <c r="B18" s="26"/>
      <c r="C18" s="283">
        <v>5066830196.1498013</v>
      </c>
      <c r="K18" s="474"/>
      <c r="L18" s="474"/>
      <c r="M18" s="474"/>
      <c r="N18" s="474"/>
      <c r="O18" s="474"/>
      <c r="P18" s="474"/>
      <c r="Q18" s="474"/>
      <c r="R18" s="474"/>
      <c r="S18" s="474"/>
      <c r="T18" s="474"/>
      <c r="U18" s="474"/>
      <c r="V18" s="474"/>
      <c r="W18" s="474"/>
      <c r="X18" s="474"/>
      <c r="Y18" s="474"/>
      <c r="Z18" s="474"/>
      <c r="AA18" s="474"/>
      <c r="AB18" s="474"/>
    </row>
    <row r="19" spans="1:100" ht="17.25" customHeight="1" x14ac:dyDescent="0.25">
      <c r="A19" s="24" t="s">
        <v>296</v>
      </c>
      <c r="B19" s="26"/>
      <c r="C19" s="175">
        <v>1923430285.2199998</v>
      </c>
      <c r="K19" s="535"/>
      <c r="L19" s="474"/>
      <c r="M19" s="474"/>
      <c r="N19" s="474"/>
      <c r="O19" s="474"/>
      <c r="P19" s="474"/>
      <c r="Q19" s="474"/>
      <c r="R19" s="474"/>
      <c r="S19" s="474"/>
      <c r="T19" s="474"/>
      <c r="U19" s="474"/>
      <c r="V19" s="474"/>
      <c r="W19" s="474"/>
      <c r="X19" s="474"/>
      <c r="Y19" s="474"/>
      <c r="Z19" s="474"/>
      <c r="AA19" s="474"/>
      <c r="AB19" s="474"/>
    </row>
    <row r="20" spans="1:100" s="232" customFormat="1" ht="15.6" x14ac:dyDescent="0.3">
      <c r="A20" s="473" t="s">
        <v>298</v>
      </c>
      <c r="B20" s="26"/>
      <c r="C20" s="23">
        <v>639698842.71000004</v>
      </c>
      <c r="D20" s="231"/>
      <c r="F20" s="231"/>
      <c r="G20" s="231"/>
      <c r="H20" s="233"/>
      <c r="I20" s="231"/>
      <c r="K20" s="486" t="s">
        <v>328</v>
      </c>
      <c r="L20" s="474"/>
      <c r="M20" s="474"/>
      <c r="N20" s="474"/>
      <c r="O20" s="474"/>
      <c r="P20" s="474"/>
      <c r="Q20" s="474"/>
      <c r="R20" s="474"/>
      <c r="S20" s="474"/>
      <c r="T20" s="474"/>
      <c r="U20" s="474"/>
      <c r="V20" s="474"/>
      <c r="W20" s="474"/>
      <c r="X20" s="474"/>
      <c r="Y20" s="474"/>
      <c r="Z20" s="474"/>
      <c r="AA20" s="474"/>
      <c r="AB20" s="474"/>
      <c r="CD20" s="475"/>
      <c r="CE20" s="476"/>
      <c r="CF20" s="476"/>
      <c r="CG20" s="231"/>
      <c r="CH20" s="231"/>
      <c r="CI20" s="231"/>
      <c r="CJ20" s="231"/>
      <c r="CK20" s="231"/>
      <c r="CL20" s="231"/>
      <c r="CM20" s="231"/>
      <c r="CN20" s="231"/>
      <c r="CO20" s="231"/>
      <c r="CP20" s="231"/>
      <c r="CQ20" s="231"/>
      <c r="CR20" s="231"/>
      <c r="CS20" s="231"/>
      <c r="CT20" s="231"/>
      <c r="CU20" s="231"/>
      <c r="CV20" s="231"/>
    </row>
    <row r="21" spans="1:100" ht="15" x14ac:dyDescent="0.25">
      <c r="K21" s="474"/>
      <c r="L21" s="474"/>
      <c r="M21" s="474"/>
      <c r="N21" s="474"/>
      <c r="O21" s="474"/>
      <c r="P21" s="474"/>
      <c r="Q21" s="474"/>
      <c r="R21" s="474"/>
      <c r="S21" s="474"/>
      <c r="T21" s="474"/>
      <c r="U21" s="474"/>
      <c r="V21" s="590" t="s">
        <v>155</v>
      </c>
      <c r="W21" s="537"/>
      <c r="X21" s="537"/>
      <c r="Y21" s="537"/>
      <c r="Z21" s="537"/>
      <c r="AA21" s="537"/>
      <c r="AB21" s="474"/>
    </row>
    <row r="22" spans="1:100" ht="15.6" customHeight="1" x14ac:dyDescent="0.3">
      <c r="A22" s="241" t="s">
        <v>229</v>
      </c>
      <c r="B22" s="242"/>
      <c r="C22" s="243"/>
      <c r="D22" s="18"/>
      <c r="E22" s="18"/>
      <c r="F22" s="18"/>
      <c r="G22" s="18"/>
      <c r="H22" s="18"/>
      <c r="I22" s="18"/>
      <c r="J22" s="18"/>
      <c r="K22" s="535"/>
      <c r="L22" s="535"/>
      <c r="M22" s="536"/>
      <c r="N22" s="535"/>
      <c r="O22" s="535"/>
      <c r="P22" s="537"/>
      <c r="Q22" s="486"/>
      <c r="R22" s="486"/>
      <c r="S22" s="486"/>
      <c r="T22" s="486"/>
      <c r="U22" s="486"/>
      <c r="V22" s="163"/>
      <c r="W22" s="163">
        <v>2010</v>
      </c>
      <c r="X22" s="163">
        <v>2011</v>
      </c>
      <c r="Y22" s="163">
        <v>2012</v>
      </c>
      <c r="Z22" s="163">
        <v>2013</v>
      </c>
      <c r="AA22" s="163">
        <v>2014</v>
      </c>
      <c r="AB22" s="474"/>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98"/>
      <c r="CB22" s="94"/>
      <c r="CC22" s="94"/>
      <c r="CD22" s="8"/>
      <c r="CE22" s="8"/>
      <c r="CF22" s="8"/>
      <c r="CT22" s="2"/>
      <c r="CU22" s="2"/>
      <c r="CV22" s="2"/>
    </row>
    <row r="23" spans="1:100" ht="15.6" x14ac:dyDescent="0.3">
      <c r="A23" s="125" t="s">
        <v>230</v>
      </c>
      <c r="B23" s="244"/>
      <c r="C23" s="245">
        <f>C3/C9</f>
        <v>7.3202160471183451</v>
      </c>
      <c r="K23" s="535"/>
      <c r="L23" s="535"/>
      <c r="M23" s="536"/>
      <c r="N23" s="535"/>
      <c r="O23" s="535"/>
      <c r="P23" s="537"/>
      <c r="Q23" s="488"/>
      <c r="R23" s="488"/>
      <c r="S23" s="488"/>
      <c r="T23" s="488"/>
      <c r="U23" s="488"/>
      <c r="V23" s="163" t="s">
        <v>310</v>
      </c>
      <c r="W23" s="538">
        <v>1.46</v>
      </c>
      <c r="X23" s="538">
        <v>2.1768587059433009</v>
      </c>
      <c r="Y23" s="538">
        <v>1.561781160682475</v>
      </c>
      <c r="Z23" s="538">
        <v>8.4193320837712466</v>
      </c>
      <c r="AA23" s="538">
        <v>1.6029442740754887</v>
      </c>
      <c r="AB23" s="539"/>
      <c r="CA23" s="70"/>
      <c r="CB23" s="94"/>
      <c r="CC23" s="94"/>
      <c r="CD23" s="8"/>
      <c r="CE23" s="8"/>
      <c r="CF23" s="8"/>
      <c r="CT23" s="2"/>
      <c r="CU23" s="2"/>
      <c r="CV23" s="2"/>
    </row>
    <row r="24" spans="1:100" ht="15.6" customHeight="1" x14ac:dyDescent="0.3">
      <c r="A24" s="246" t="s">
        <v>231</v>
      </c>
      <c r="B24" s="244"/>
      <c r="C24" s="245">
        <f>C3/C12</f>
        <v>25.177438076589215</v>
      </c>
      <c r="K24" s="535"/>
      <c r="L24" s="535"/>
      <c r="M24" s="536"/>
      <c r="N24" s="535"/>
      <c r="O24" s="535"/>
      <c r="P24" s="537"/>
      <c r="Q24" s="488"/>
      <c r="R24" s="488"/>
      <c r="S24" s="488"/>
      <c r="T24" s="488"/>
      <c r="U24" s="488"/>
      <c r="V24" s="163" t="s">
        <v>311</v>
      </c>
      <c r="W24" s="538">
        <v>1.63</v>
      </c>
      <c r="X24" s="538">
        <v>1.841202302630649</v>
      </c>
      <c r="Y24" s="538">
        <v>1.7985753047511477</v>
      </c>
      <c r="Z24" s="538">
        <v>2.4351084752638283</v>
      </c>
      <c r="AA24" s="538">
        <v>1.641825200045643</v>
      </c>
      <c r="AB24" s="536"/>
      <c r="CA24" s="70"/>
      <c r="CB24" s="94"/>
      <c r="CC24" s="94"/>
      <c r="CD24" s="8"/>
      <c r="CE24" s="8"/>
      <c r="CF24" s="8"/>
      <c r="CT24" s="2"/>
      <c r="CU24" s="2"/>
      <c r="CV24" s="2"/>
    </row>
    <row r="25" spans="1:100" ht="27" x14ac:dyDescent="0.3">
      <c r="A25" s="247" t="s">
        <v>159</v>
      </c>
      <c r="B25" s="48"/>
      <c r="C25" s="248"/>
      <c r="K25" s="536"/>
      <c r="L25" s="536"/>
      <c r="M25" s="536"/>
      <c r="N25" s="536"/>
      <c r="O25" s="536"/>
      <c r="P25" s="536"/>
      <c r="Q25" s="536"/>
      <c r="R25" s="536"/>
      <c r="S25" s="536"/>
      <c r="T25" s="536"/>
      <c r="U25" s="536"/>
      <c r="V25" s="622" t="s">
        <v>410</v>
      </c>
      <c r="W25" s="622"/>
      <c r="X25" s="622"/>
      <c r="Y25" s="622"/>
      <c r="Z25" s="622"/>
      <c r="AA25" s="622"/>
      <c r="AB25" s="536"/>
      <c r="AD25" s="617" t="s">
        <v>312</v>
      </c>
      <c r="AE25" s="618"/>
      <c r="AF25" s="619"/>
      <c r="AJ25" s="617" t="s">
        <v>345</v>
      </c>
      <c r="AK25" s="618"/>
      <c r="AL25" s="619"/>
      <c r="CA25" s="70"/>
      <c r="CB25" s="94"/>
      <c r="CC25" s="94"/>
      <c r="CD25" s="8"/>
      <c r="CE25" s="8"/>
      <c r="CF25" s="8"/>
      <c r="CT25" s="2"/>
      <c r="CU25" s="2"/>
      <c r="CV25" s="2"/>
    </row>
    <row r="26" spans="1:100" ht="15.6" x14ac:dyDescent="0.25">
      <c r="A26" s="139" t="s">
        <v>247</v>
      </c>
      <c r="B26" s="48"/>
      <c r="C26" s="249">
        <f>'Industry IS'!$B$8/'Industry Gen'!C3</f>
        <v>686.1160503052904</v>
      </c>
      <c r="K26" s="487"/>
      <c r="L26" s="488"/>
      <c r="M26" s="488"/>
      <c r="N26" s="488"/>
      <c r="O26" s="488"/>
      <c r="P26" s="488"/>
      <c r="Q26" s="488"/>
      <c r="R26" s="488"/>
      <c r="S26" s="488"/>
      <c r="T26" s="488"/>
      <c r="U26" s="488"/>
      <c r="V26" s="623"/>
      <c r="W26" s="623"/>
      <c r="X26" s="623"/>
      <c r="Y26" s="623"/>
      <c r="Z26" s="623"/>
      <c r="AA26" s="623"/>
      <c r="AB26" s="8"/>
      <c r="AD26" s="523"/>
      <c r="AE26" s="524" t="s">
        <v>317</v>
      </c>
      <c r="AF26" s="525">
        <v>1366366</v>
      </c>
      <c r="AJ26" s="523"/>
      <c r="AK26" s="524" t="s">
        <v>317</v>
      </c>
      <c r="AL26" s="525">
        <v>1506969.3597000262</v>
      </c>
    </row>
    <row r="27" spans="1:100" ht="13.95" customHeight="1" x14ac:dyDescent="0.25">
      <c r="A27" s="139" t="s">
        <v>147</v>
      </c>
      <c r="B27" s="48"/>
      <c r="C27" s="403">
        <f>'Industry IS'!$B$8/'Industry Gen'!C15</f>
        <v>2.7375733405663877E-2</v>
      </c>
      <c r="K27" s="592"/>
      <c r="L27" s="592"/>
      <c r="M27" s="592"/>
      <c r="N27" s="592"/>
      <c r="O27" s="592"/>
      <c r="P27" s="592"/>
      <c r="Q27" s="592"/>
      <c r="R27" s="592"/>
      <c r="S27" s="592"/>
      <c r="T27" s="592"/>
      <c r="U27" s="592"/>
      <c r="V27" s="623"/>
      <c r="W27" s="623"/>
      <c r="X27" s="623"/>
      <c r="Y27" s="623"/>
      <c r="Z27" s="623"/>
      <c r="AA27" s="623"/>
      <c r="AB27" s="592"/>
      <c r="AD27" s="526"/>
      <c r="AE27" s="524" t="s">
        <v>318</v>
      </c>
      <c r="AF27" s="525">
        <v>1085205</v>
      </c>
      <c r="AJ27" s="526"/>
      <c r="AK27" s="524" t="s">
        <v>318</v>
      </c>
      <c r="AL27" s="525">
        <v>2442177.508432399</v>
      </c>
    </row>
    <row r="28" spans="1:100" ht="18" customHeight="1" x14ac:dyDescent="0.25">
      <c r="A28" s="471" t="s">
        <v>295</v>
      </c>
      <c r="B28" s="251"/>
      <c r="C28" s="243"/>
      <c r="K28" s="592"/>
      <c r="L28" s="592"/>
      <c r="M28" s="592"/>
      <c r="N28" s="592"/>
      <c r="O28" s="592"/>
      <c r="P28" s="592"/>
      <c r="Q28" s="592"/>
      <c r="R28" s="592"/>
      <c r="S28" s="592"/>
      <c r="T28" s="592"/>
      <c r="U28" s="592"/>
      <c r="V28" s="623"/>
      <c r="W28" s="623"/>
      <c r="X28" s="623"/>
      <c r="Y28" s="623"/>
      <c r="Z28" s="623"/>
      <c r="AA28" s="623"/>
      <c r="AB28" s="592"/>
      <c r="AD28" s="527"/>
      <c r="AE28" s="524" t="s">
        <v>319</v>
      </c>
      <c r="AF28" s="525">
        <v>2084059</v>
      </c>
      <c r="AJ28" s="527"/>
      <c r="AK28" s="524" t="s">
        <v>319</v>
      </c>
      <c r="AL28" s="525">
        <v>1817022.5723333335</v>
      </c>
    </row>
    <row r="29" spans="1:100" ht="15" x14ac:dyDescent="0.25">
      <c r="A29" s="139" t="s">
        <v>247</v>
      </c>
      <c r="B29" s="252"/>
      <c r="C29" s="291">
        <f>'Industry IS'!B7/C3</f>
        <v>2659.4131648258649</v>
      </c>
      <c r="K29" s="592"/>
      <c r="L29" s="592"/>
      <c r="M29" s="592"/>
      <c r="N29" s="592"/>
      <c r="O29" s="592"/>
      <c r="P29" s="592"/>
      <c r="Q29" s="592"/>
      <c r="R29" s="592"/>
      <c r="S29" s="592"/>
      <c r="T29" s="592"/>
      <c r="U29" s="592"/>
      <c r="V29" s="623"/>
      <c r="W29" s="623"/>
      <c r="X29" s="623"/>
      <c r="Y29" s="623"/>
      <c r="Z29" s="623"/>
      <c r="AA29" s="623"/>
      <c r="AB29" s="592"/>
      <c r="AD29" s="528"/>
      <c r="AE29" s="524" t="s">
        <v>320</v>
      </c>
      <c r="AF29" s="525">
        <v>1218800</v>
      </c>
      <c r="AJ29" s="528"/>
      <c r="AK29" s="524" t="s">
        <v>320</v>
      </c>
      <c r="AL29" s="525">
        <v>4911045.0667999936</v>
      </c>
    </row>
    <row r="30" spans="1:100" ht="13.95" customHeight="1" x14ac:dyDescent="0.25">
      <c r="A30" s="139" t="s">
        <v>172</v>
      </c>
      <c r="B30" s="252"/>
      <c r="C30" s="404">
        <f>'Industry IS'!B7/C15</f>
        <v>0.10610943408683055</v>
      </c>
      <c r="K30" s="620"/>
      <c r="L30" s="620"/>
      <c r="M30" s="620"/>
      <c r="N30" s="620"/>
      <c r="O30" s="620"/>
      <c r="P30" s="620"/>
      <c r="Q30" s="493"/>
      <c r="R30" s="493"/>
      <c r="S30" s="493"/>
      <c r="T30" s="493"/>
      <c r="U30" s="493"/>
      <c r="V30" s="623"/>
      <c r="W30" s="623"/>
      <c r="X30" s="623"/>
      <c r="Y30" s="623"/>
      <c r="Z30" s="623"/>
      <c r="AA30" s="623"/>
      <c r="AB30" s="8"/>
      <c r="AD30" s="529"/>
      <c r="AE30" s="524" t="s">
        <v>321</v>
      </c>
      <c r="AF30" s="525">
        <v>269934</v>
      </c>
      <c r="AJ30" s="529"/>
      <c r="AK30" s="524" t="s">
        <v>321</v>
      </c>
      <c r="AL30" s="525">
        <v>225765.10333330001</v>
      </c>
    </row>
    <row r="31" spans="1:100" ht="15" x14ac:dyDescent="0.25">
      <c r="A31" s="139" t="s">
        <v>173</v>
      </c>
      <c r="B31" s="254"/>
      <c r="C31" s="323">
        <f>C15/12/C3</f>
        <v>2088.577379030562</v>
      </c>
      <c r="K31" s="620"/>
      <c r="L31" s="620"/>
      <c r="M31" s="620"/>
      <c r="N31" s="620"/>
      <c r="O31" s="620"/>
      <c r="P31" s="620"/>
      <c r="Q31" s="493"/>
      <c r="R31" s="493"/>
      <c r="S31" s="493"/>
      <c r="T31" s="493"/>
      <c r="U31" s="493"/>
      <c r="V31" s="623"/>
      <c r="W31" s="623"/>
      <c r="X31" s="623"/>
      <c r="Y31" s="623"/>
      <c r="Z31" s="623"/>
      <c r="AA31" s="623"/>
      <c r="AB31" s="8"/>
      <c r="AD31" s="530"/>
      <c r="AE31" s="524" t="s">
        <v>322</v>
      </c>
      <c r="AF31" s="525">
        <v>2714585</v>
      </c>
      <c r="AJ31" s="530"/>
      <c r="AK31" s="524" t="s">
        <v>322</v>
      </c>
      <c r="AL31" s="525">
        <v>5560699.2096652985</v>
      </c>
    </row>
    <row r="32" spans="1:100" ht="15" x14ac:dyDescent="0.25">
      <c r="A32" s="139" t="s">
        <v>174</v>
      </c>
      <c r="B32" s="255"/>
      <c r="C32" s="253">
        <f>('Industry IS'!B13+'Industry IS'!B14+'Industry IS'!B15)/C3</f>
        <v>339.29757831800816</v>
      </c>
      <c r="K32" s="620"/>
      <c r="L32" s="620"/>
      <c r="M32" s="620"/>
      <c r="N32" s="620"/>
      <c r="O32" s="620"/>
      <c r="P32" s="620"/>
      <c r="Q32" s="493"/>
      <c r="R32" s="493"/>
      <c r="S32" s="493"/>
      <c r="T32" s="493"/>
      <c r="U32" s="493"/>
      <c r="V32" s="493"/>
      <c r="W32" s="493"/>
      <c r="X32" s="493"/>
      <c r="Y32" s="493"/>
      <c r="Z32" s="480"/>
      <c r="AA32" s="480"/>
      <c r="AB32" s="8"/>
      <c r="AD32" s="531"/>
      <c r="AE32" s="524" t="s">
        <v>323</v>
      </c>
      <c r="AF32" s="525">
        <v>684306</v>
      </c>
      <c r="AJ32" s="531"/>
      <c r="AK32" s="524" t="s">
        <v>323</v>
      </c>
      <c r="AL32" s="525">
        <v>901869.96499999997</v>
      </c>
    </row>
    <row r="33" spans="1:38" ht="16.8" customHeight="1" x14ac:dyDescent="0.25">
      <c r="A33" s="256" t="s">
        <v>344</v>
      </c>
      <c r="B33" s="257"/>
      <c r="C33" s="253">
        <f>'Industry IS'!B26/C3</f>
        <v>111.20266228209711</v>
      </c>
      <c r="K33" s="620"/>
      <c r="L33" s="620"/>
      <c r="M33" s="620"/>
      <c r="N33" s="620"/>
      <c r="O33" s="620"/>
      <c r="P33" s="620"/>
      <c r="Q33" s="493"/>
      <c r="R33" s="493"/>
      <c r="S33" s="493"/>
      <c r="T33" s="493"/>
      <c r="U33" s="493"/>
      <c r="V33" s="493"/>
      <c r="W33" s="493"/>
      <c r="X33" s="493"/>
      <c r="Y33" s="493"/>
      <c r="Z33" s="480"/>
      <c r="AA33" s="480"/>
      <c r="AB33" s="8"/>
      <c r="AD33" s="532"/>
      <c r="AE33" s="524" t="s">
        <v>324</v>
      </c>
      <c r="AF33" s="525">
        <v>85151</v>
      </c>
      <c r="AJ33" s="532"/>
      <c r="AK33" s="524" t="s">
        <v>324</v>
      </c>
      <c r="AL33" s="525">
        <v>116035.88</v>
      </c>
    </row>
    <row r="34" spans="1:38" ht="15" x14ac:dyDescent="0.25">
      <c r="A34" s="139" t="s">
        <v>175</v>
      </c>
      <c r="B34" s="257"/>
      <c r="C34" s="253">
        <f>'Industry BS'!C15/C3</f>
        <v>3231.13578765786</v>
      </c>
      <c r="K34" s="620"/>
      <c r="L34" s="620"/>
      <c r="M34" s="620"/>
      <c r="N34" s="620"/>
      <c r="O34" s="620"/>
      <c r="P34" s="620"/>
      <c r="Q34" s="493"/>
      <c r="R34" s="493"/>
      <c r="S34" s="493"/>
      <c r="T34" s="493"/>
      <c r="U34" s="493"/>
      <c r="V34" s="493"/>
      <c r="W34" s="493"/>
      <c r="X34" s="493"/>
      <c r="Y34" s="493"/>
      <c r="Z34" s="480"/>
      <c r="AA34" s="480"/>
      <c r="AB34" s="8"/>
      <c r="AD34" s="533"/>
      <c r="AE34" s="524" t="s">
        <v>325</v>
      </c>
      <c r="AF34" s="525">
        <v>344069</v>
      </c>
      <c r="AJ34" s="533"/>
      <c r="AK34" s="524" t="s">
        <v>325</v>
      </c>
      <c r="AL34" s="525">
        <v>201832.68334000011</v>
      </c>
    </row>
    <row r="35" spans="1:38" ht="15" x14ac:dyDescent="0.25">
      <c r="A35" s="48"/>
      <c r="B35" s="48"/>
      <c r="C35" s="137"/>
      <c r="K35" s="620"/>
      <c r="L35" s="620"/>
      <c r="M35" s="620"/>
      <c r="N35" s="620"/>
      <c r="O35" s="620"/>
      <c r="P35" s="620"/>
      <c r="Q35" s="493"/>
      <c r="R35" s="493"/>
      <c r="S35" s="493"/>
      <c r="T35" s="493"/>
      <c r="U35" s="493"/>
      <c r="V35" s="493"/>
      <c r="W35" s="493"/>
      <c r="X35" s="493"/>
      <c r="Y35" s="493"/>
      <c r="Z35" s="480"/>
      <c r="AA35" s="480"/>
      <c r="AB35" s="8"/>
      <c r="AD35" s="534"/>
      <c r="AE35" s="524" t="s">
        <v>326</v>
      </c>
      <c r="AF35" s="525">
        <v>897856</v>
      </c>
      <c r="AJ35" s="534"/>
      <c r="AK35" s="524" t="s">
        <v>326</v>
      </c>
      <c r="AL35" s="525">
        <v>1150468.2367333998</v>
      </c>
    </row>
    <row r="36" spans="1:38" ht="15.6" x14ac:dyDescent="0.3">
      <c r="AD36" s="540"/>
      <c r="AE36" s="541" t="s">
        <v>309</v>
      </c>
      <c r="AF36" s="542">
        <v>10750331</v>
      </c>
      <c r="AG36" s="543"/>
      <c r="AH36" s="543"/>
      <c r="AI36" s="543"/>
      <c r="AJ36" s="544"/>
      <c r="AK36" s="541" t="s">
        <v>309</v>
      </c>
      <c r="AL36" s="542">
        <v>18833885.585337754</v>
      </c>
    </row>
    <row r="37" spans="1:38" ht="13.2" customHeight="1" x14ac:dyDescent="0.25">
      <c r="K37" s="616" t="s">
        <v>346</v>
      </c>
      <c r="L37" s="616"/>
      <c r="M37" s="616"/>
      <c r="N37" s="616"/>
      <c r="O37" s="616"/>
      <c r="P37" s="616"/>
      <c r="Q37" s="616"/>
      <c r="R37" s="616"/>
      <c r="S37" s="616"/>
      <c r="T37" s="616"/>
      <c r="U37" s="616"/>
      <c r="V37" s="616"/>
      <c r="W37" s="616"/>
      <c r="X37" s="616"/>
      <c r="Y37" s="616"/>
      <c r="Z37" s="616"/>
      <c r="AA37" s="616"/>
      <c r="AB37" s="616"/>
      <c r="AC37" s="232"/>
      <c r="AD37" s="232"/>
      <c r="AH37" s="232"/>
    </row>
    <row r="38" spans="1:38" x14ac:dyDescent="0.25">
      <c r="K38" s="616"/>
      <c r="L38" s="616"/>
      <c r="M38" s="616"/>
      <c r="N38" s="616"/>
      <c r="O38" s="616"/>
      <c r="P38" s="616"/>
      <c r="Q38" s="616"/>
      <c r="R38" s="616"/>
      <c r="S38" s="616"/>
      <c r="T38" s="616"/>
      <c r="U38" s="616"/>
      <c r="V38" s="616"/>
      <c r="W38" s="616"/>
      <c r="X38" s="616"/>
      <c r="Y38" s="616"/>
      <c r="Z38" s="616"/>
      <c r="AA38" s="616"/>
      <c r="AB38" s="616"/>
    </row>
    <row r="39" spans="1:38" x14ac:dyDescent="0.25">
      <c r="A39" s="136"/>
      <c r="B39" s="138"/>
    </row>
  </sheetData>
  <mergeCells count="7">
    <mergeCell ref="K37:AB38"/>
    <mergeCell ref="AD25:AF25"/>
    <mergeCell ref="AJ25:AL25"/>
    <mergeCell ref="K30:P35"/>
    <mergeCell ref="B2:C2"/>
    <mergeCell ref="V6:AA12"/>
    <mergeCell ref="V25:AA31"/>
  </mergeCells>
  <phoneticPr fontId="3"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&amp;R2014 Yearbook of
Electricity Distributors</oddHeader>
    <oddFooter>&amp;C&amp;P</oddFooter>
  </headerFooter>
  <colBreaks count="3" manualBreakCount="3">
    <brk id="5" max="1048575" man="1"/>
    <brk id="10" max="1048575" man="1"/>
    <brk id="28" max="37" man="1"/>
  </col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35"/>
  </sheetPr>
  <dimension ref="A1:CK482"/>
  <sheetViews>
    <sheetView showGridLines="0" zoomScaleNormal="100" zoomScaleSheetLayoutView="100" workbookViewId="0">
      <pane xSplit="1" ySplit="1" topLeftCell="B2" activePane="bottomRight" state="frozen"/>
      <selection pane="topRight" activeCell="B1" sqref="B1"/>
      <selection pane="bottomLeft" activeCell="A2" sqref="A2"/>
      <selection pane="bottomRight"/>
    </sheetView>
  </sheetViews>
  <sheetFormatPr defaultColWidth="14.109375" defaultRowHeight="13.8" x14ac:dyDescent="0.25"/>
  <cols>
    <col min="1" max="1" width="41.6640625" style="52" customWidth="1"/>
    <col min="2" max="32" width="15.5546875" style="35" customWidth="1"/>
    <col min="33" max="33" width="16.88671875" style="35" bestFit="1" customWidth="1"/>
    <col min="34" max="73" width="15.5546875" style="35" customWidth="1"/>
    <col min="74" max="74" width="19.109375" style="35" bestFit="1" customWidth="1"/>
    <col min="75" max="75" width="20.88671875" style="16" bestFit="1" customWidth="1"/>
    <col min="76" max="76" width="17.6640625" style="16" bestFit="1" customWidth="1"/>
    <col min="77" max="89" width="14.109375" style="16" customWidth="1"/>
    <col min="90" max="16384" width="14.109375" style="10"/>
  </cols>
  <sheetData>
    <row r="1" spans="1:89" s="146" customFormat="1" ht="52.8" x14ac:dyDescent="0.25">
      <c r="A1" s="156" t="s">
        <v>334</v>
      </c>
      <c r="B1" s="149" t="s">
        <v>169</v>
      </c>
      <c r="C1" s="149" t="s">
        <v>179</v>
      </c>
      <c r="D1" s="149" t="s">
        <v>180</v>
      </c>
      <c r="E1" s="149" t="s">
        <v>181</v>
      </c>
      <c r="F1" s="149" t="s">
        <v>182</v>
      </c>
      <c r="G1" s="149" t="s">
        <v>183</v>
      </c>
      <c r="H1" s="149" t="s">
        <v>184</v>
      </c>
      <c r="I1" s="149" t="s">
        <v>170</v>
      </c>
      <c r="J1" s="149" t="s">
        <v>185</v>
      </c>
      <c r="K1" s="149" t="s">
        <v>186</v>
      </c>
      <c r="L1" s="422" t="s">
        <v>268</v>
      </c>
      <c r="M1" s="149" t="s">
        <v>187</v>
      </c>
      <c r="N1" s="149" t="s">
        <v>188</v>
      </c>
      <c r="O1" s="149" t="s">
        <v>189</v>
      </c>
      <c r="P1" s="184" t="s">
        <v>269</v>
      </c>
      <c r="Q1" s="149" t="s">
        <v>171</v>
      </c>
      <c r="R1" s="149" t="s">
        <v>190</v>
      </c>
      <c r="S1" s="149" t="s">
        <v>191</v>
      </c>
      <c r="T1" s="149" t="s">
        <v>192</v>
      </c>
      <c r="U1" s="149" t="s">
        <v>193</v>
      </c>
      <c r="V1" s="149" t="s">
        <v>194</v>
      </c>
      <c r="W1" s="149" t="s">
        <v>195</v>
      </c>
      <c r="X1" s="149" t="s">
        <v>196</v>
      </c>
      <c r="Y1" s="149" t="s">
        <v>197</v>
      </c>
      <c r="Z1" s="149" t="s">
        <v>125</v>
      </c>
      <c r="AA1" s="149" t="s">
        <v>126</v>
      </c>
      <c r="AB1" s="149" t="s">
        <v>128</v>
      </c>
      <c r="AC1" s="149" t="s">
        <v>127</v>
      </c>
      <c r="AD1" s="149" t="s">
        <v>129</v>
      </c>
      <c r="AE1" s="149" t="s">
        <v>130</v>
      </c>
      <c r="AF1" s="149" t="s">
        <v>131</v>
      </c>
      <c r="AG1" s="149" t="s">
        <v>132</v>
      </c>
      <c r="AH1" s="149" t="s">
        <v>133</v>
      </c>
      <c r="AI1" s="149" t="s">
        <v>308</v>
      </c>
      <c r="AJ1" s="149" t="s">
        <v>134</v>
      </c>
      <c r="AK1" s="149" t="s">
        <v>52</v>
      </c>
      <c r="AL1" s="470" t="s">
        <v>135</v>
      </c>
      <c r="AM1" s="149" t="s">
        <v>136</v>
      </c>
      <c r="AN1" s="149" t="s">
        <v>137</v>
      </c>
      <c r="AO1" s="149" t="s">
        <v>138</v>
      </c>
      <c r="AP1" s="149" t="s">
        <v>144</v>
      </c>
      <c r="AQ1" s="149" t="s">
        <v>145</v>
      </c>
      <c r="AR1" s="184" t="s">
        <v>270</v>
      </c>
      <c r="AS1" s="149" t="s">
        <v>53</v>
      </c>
      <c r="AT1" s="149" t="s">
        <v>148</v>
      </c>
      <c r="AU1" s="149" t="s">
        <v>198</v>
      </c>
      <c r="AV1" s="149" t="s">
        <v>199</v>
      </c>
      <c r="AW1" s="149" t="s">
        <v>200</v>
      </c>
      <c r="AX1" s="149" t="s">
        <v>201</v>
      </c>
      <c r="AY1" s="149" t="s">
        <v>202</v>
      </c>
      <c r="AZ1" s="149" t="s">
        <v>203</v>
      </c>
      <c r="BA1" s="149" t="s">
        <v>204</v>
      </c>
      <c r="BB1" s="149" t="s">
        <v>205</v>
      </c>
      <c r="BC1" s="149" t="s">
        <v>207</v>
      </c>
      <c r="BD1" s="149" t="s">
        <v>29</v>
      </c>
      <c r="BE1" s="149" t="s">
        <v>206</v>
      </c>
      <c r="BF1" s="149" t="s">
        <v>208</v>
      </c>
      <c r="BG1" s="149" t="s">
        <v>209</v>
      </c>
      <c r="BH1" s="149" t="s">
        <v>210</v>
      </c>
      <c r="BI1" s="149" t="s">
        <v>211</v>
      </c>
      <c r="BJ1" s="149" t="s">
        <v>212</v>
      </c>
      <c r="BK1" s="149" t="s">
        <v>213</v>
      </c>
      <c r="BL1" s="149" t="s">
        <v>214</v>
      </c>
      <c r="BM1" s="149" t="s">
        <v>0</v>
      </c>
      <c r="BN1" s="149" t="s">
        <v>215</v>
      </c>
      <c r="BO1" s="149" t="s">
        <v>216</v>
      </c>
      <c r="BP1" s="149" t="s">
        <v>217</v>
      </c>
      <c r="BQ1" s="149" t="s">
        <v>218</v>
      </c>
      <c r="BR1" s="149" t="s">
        <v>219</v>
      </c>
      <c r="BS1" s="149" t="s">
        <v>163</v>
      </c>
      <c r="BT1" s="149" t="s">
        <v>164</v>
      </c>
      <c r="BU1" s="149" t="s">
        <v>165</v>
      </c>
      <c r="BV1" s="470" t="s">
        <v>87</v>
      </c>
    </row>
    <row r="2" spans="1:89" s="16" customFormat="1" ht="19.5" customHeight="1" x14ac:dyDescent="0.25">
      <c r="A2" s="497" t="s">
        <v>314</v>
      </c>
      <c r="B2" s="424">
        <v>748804.14</v>
      </c>
      <c r="C2" s="424">
        <v>321372.68</v>
      </c>
      <c r="D2" s="424">
        <v>4047957</v>
      </c>
      <c r="E2" s="424">
        <v>7579.9</v>
      </c>
      <c r="F2" s="424">
        <v>10694016.67</v>
      </c>
      <c r="G2" s="424">
        <v>14305361.359999999</v>
      </c>
      <c r="H2" s="424">
        <v>0</v>
      </c>
      <c r="I2" s="424">
        <v>1217196.43</v>
      </c>
      <c r="J2" s="424">
        <v>2056560.56</v>
      </c>
      <c r="K2" s="424">
        <v>346624.14</v>
      </c>
      <c r="L2" s="424">
        <v>1490842.6</v>
      </c>
      <c r="M2" s="424">
        <v>1679809.07</v>
      </c>
      <c r="N2" s="424">
        <v>3484025.84</v>
      </c>
      <c r="O2" s="424">
        <v>0</v>
      </c>
      <c r="P2" s="424">
        <v>3714285.6300000004</v>
      </c>
      <c r="Q2" s="424">
        <v>5831108.1900000004</v>
      </c>
      <c r="R2" s="424">
        <v>20804.59</v>
      </c>
      <c r="S2" s="424">
        <v>829886.85</v>
      </c>
      <c r="T2" s="424">
        <v>140631.54</v>
      </c>
      <c r="U2" s="424">
        <v>1060</v>
      </c>
      <c r="V2" s="424">
        <v>2425064.91</v>
      </c>
      <c r="W2" s="424">
        <v>0</v>
      </c>
      <c r="X2" s="424">
        <v>727296.74</v>
      </c>
      <c r="Y2" s="424">
        <v>0</v>
      </c>
      <c r="Z2" s="424">
        <v>5529814.9000000004</v>
      </c>
      <c r="AA2" s="424">
        <v>0</v>
      </c>
      <c r="AB2" s="424">
        <v>3398602.48</v>
      </c>
      <c r="AC2" s="424">
        <v>2954118.36</v>
      </c>
      <c r="AD2" s="424">
        <v>120487.07</v>
      </c>
      <c r="AE2" s="424">
        <v>585753.88</v>
      </c>
      <c r="AF2" s="424">
        <v>20</v>
      </c>
      <c r="AG2" s="424">
        <v>6527.85</v>
      </c>
      <c r="AH2" s="424">
        <v>19420643.010000002</v>
      </c>
      <c r="AI2" s="424">
        <v>1521584.92</v>
      </c>
      <c r="AJ2" s="424">
        <v>828121</v>
      </c>
      <c r="AK2" s="424">
        <v>5956155</v>
      </c>
      <c r="AL2" s="424">
        <v>12500987.729999999</v>
      </c>
      <c r="AM2" s="424">
        <v>1921384.69</v>
      </c>
      <c r="AN2" s="424">
        <v>0</v>
      </c>
      <c r="AO2" s="424">
        <v>6211872</v>
      </c>
      <c r="AP2" s="424">
        <v>6300</v>
      </c>
      <c r="AQ2" s="424">
        <v>5600053</v>
      </c>
      <c r="AR2" s="424">
        <v>10746567.469999999</v>
      </c>
      <c r="AS2" s="424">
        <v>10592335.440000001</v>
      </c>
      <c r="AT2" s="424">
        <v>0</v>
      </c>
      <c r="AU2" s="424">
        <v>2159589.0499999998</v>
      </c>
      <c r="AV2" s="424">
        <v>8181321.4699999997</v>
      </c>
      <c r="AW2" s="424">
        <v>0</v>
      </c>
      <c r="AX2" s="424">
        <v>22471162.16</v>
      </c>
      <c r="AY2" s="424">
        <v>2387052.06</v>
      </c>
      <c r="AZ2" s="424">
        <v>76612</v>
      </c>
      <c r="BA2" s="424">
        <v>164015</v>
      </c>
      <c r="BB2" s="424">
        <v>2936987.9899999998</v>
      </c>
      <c r="BC2" s="424">
        <v>4035077</v>
      </c>
      <c r="BD2" s="424">
        <v>9534846</v>
      </c>
      <c r="BE2" s="424">
        <v>4118663.57</v>
      </c>
      <c r="BF2" s="424">
        <v>342775.2</v>
      </c>
      <c r="BG2" s="424">
        <v>492008.18</v>
      </c>
      <c r="BH2" s="424">
        <v>60311.41</v>
      </c>
      <c r="BI2" s="424">
        <v>6070667.5700000003</v>
      </c>
      <c r="BJ2" s="424">
        <v>3263859.31</v>
      </c>
      <c r="BK2" s="424">
        <v>719864.33</v>
      </c>
      <c r="BL2" s="424">
        <v>87652927</v>
      </c>
      <c r="BM2" s="424">
        <v>8518596</v>
      </c>
      <c r="BN2" s="424">
        <v>2317483.23</v>
      </c>
      <c r="BO2" s="424">
        <v>35272</v>
      </c>
      <c r="BP2" s="424">
        <v>1589030.3399999999</v>
      </c>
      <c r="BQ2" s="424">
        <v>0</v>
      </c>
      <c r="BR2" s="424">
        <v>1474960</v>
      </c>
      <c r="BS2" s="424">
        <v>4033350</v>
      </c>
      <c r="BT2" s="424">
        <v>4699335.37</v>
      </c>
      <c r="BU2" s="424">
        <v>2953419.19</v>
      </c>
      <c r="BV2" s="159">
        <v>322280803.07000005</v>
      </c>
    </row>
    <row r="3" spans="1:89" s="16" customFormat="1" x14ac:dyDescent="0.25">
      <c r="A3" s="143" t="s">
        <v>55</v>
      </c>
      <c r="B3" s="312">
        <v>6733370.8300000001</v>
      </c>
      <c r="C3" s="312">
        <v>843083.06</v>
      </c>
      <c r="D3" s="312">
        <v>20850074</v>
      </c>
      <c r="E3" s="312">
        <v>8055180.3100000005</v>
      </c>
      <c r="F3" s="312">
        <v>20999549.460000001</v>
      </c>
      <c r="G3" s="312">
        <v>39952544.849999994</v>
      </c>
      <c r="H3" s="312">
        <v>34509576.629999995</v>
      </c>
      <c r="I3" s="312">
        <v>11291485.52</v>
      </c>
      <c r="J3" s="312">
        <v>4513452.0299999993</v>
      </c>
      <c r="K3" s="312">
        <v>810532.12</v>
      </c>
      <c r="L3" s="312">
        <v>8557198.9299999997</v>
      </c>
      <c r="M3" s="312">
        <v>794458.1</v>
      </c>
      <c r="N3" s="312">
        <v>5273395.12</v>
      </c>
      <c r="O3" s="312">
        <v>129163014.22</v>
      </c>
      <c r="P3" s="312">
        <v>19662987.379999999</v>
      </c>
      <c r="Q3" s="312">
        <v>47952331.530000001</v>
      </c>
      <c r="R3" s="312">
        <v>10015766.319999998</v>
      </c>
      <c r="S3" s="312">
        <v>2078864.8800000001</v>
      </c>
      <c r="T3" s="312">
        <v>13819694.26</v>
      </c>
      <c r="U3" s="312">
        <v>12251395.24</v>
      </c>
      <c r="V3" s="312">
        <v>2374362.6900000004</v>
      </c>
      <c r="W3" s="312">
        <v>26472053.759999998</v>
      </c>
      <c r="X3" s="312">
        <v>3054078.59</v>
      </c>
      <c r="Y3" s="312">
        <v>31853298.099999998</v>
      </c>
      <c r="Z3" s="312">
        <v>11591539.090000002</v>
      </c>
      <c r="AA3" s="312">
        <v>14050570</v>
      </c>
      <c r="AB3" s="312">
        <v>1909449.32</v>
      </c>
      <c r="AC3" s="312">
        <v>98229376.519999996</v>
      </c>
      <c r="AD3" s="312">
        <v>329727.05</v>
      </c>
      <c r="AE3" s="312">
        <v>3015567.45</v>
      </c>
      <c r="AF3" s="312">
        <v>64520990.769999996</v>
      </c>
      <c r="AG3" s="312">
        <v>935288725.37</v>
      </c>
      <c r="AH3" s="312">
        <v>141190770.59999999</v>
      </c>
      <c r="AI3" s="312">
        <v>6832445.8399999999</v>
      </c>
      <c r="AJ3" s="312">
        <v>1845590</v>
      </c>
      <c r="AK3" s="312">
        <v>14250887</v>
      </c>
      <c r="AL3" s="312">
        <v>49921510.830000006</v>
      </c>
      <c r="AM3" s="312">
        <v>5828046.7300000004</v>
      </c>
      <c r="AN3" s="312">
        <v>9353266.870000001</v>
      </c>
      <c r="AO3" s="312">
        <v>71295535.090000004</v>
      </c>
      <c r="AP3" s="312">
        <v>4413574.0999999996</v>
      </c>
      <c r="AQ3" s="312">
        <v>18605112</v>
      </c>
      <c r="AR3" s="312">
        <v>22419749.630000003</v>
      </c>
      <c r="AS3" s="312">
        <v>28631313.020000003</v>
      </c>
      <c r="AT3" s="312">
        <v>4817113.51</v>
      </c>
      <c r="AU3" s="312">
        <v>10814609.91</v>
      </c>
      <c r="AV3" s="312">
        <v>14321073.620000001</v>
      </c>
      <c r="AW3" s="312">
        <v>3423668.16</v>
      </c>
      <c r="AX3" s="312">
        <v>37618296.149999991</v>
      </c>
      <c r="AY3" s="312">
        <v>6427240.0300000003</v>
      </c>
      <c r="AZ3" s="312">
        <v>8005041</v>
      </c>
      <c r="BA3" s="312">
        <v>21671922</v>
      </c>
      <c r="BB3" s="312">
        <v>5112934.59</v>
      </c>
      <c r="BC3" s="312">
        <v>16729827</v>
      </c>
      <c r="BD3" s="312">
        <v>208333144</v>
      </c>
      <c r="BE3" s="312">
        <v>17549267.530000001</v>
      </c>
      <c r="BF3" s="312">
        <v>2435909.13</v>
      </c>
      <c r="BG3" s="312">
        <v>3107570.0700000003</v>
      </c>
      <c r="BH3" s="312">
        <v>2947419.46</v>
      </c>
      <c r="BI3" s="312">
        <v>7219361.1699999999</v>
      </c>
      <c r="BJ3" s="312">
        <v>24717262.830000002</v>
      </c>
      <c r="BK3" s="312">
        <v>4423753.8600000003</v>
      </c>
      <c r="BL3" s="312">
        <v>501529910.06999999</v>
      </c>
      <c r="BM3" s="312">
        <v>58815447</v>
      </c>
      <c r="BN3" s="312">
        <v>3501075.98</v>
      </c>
      <c r="BO3" s="312">
        <v>35509567</v>
      </c>
      <c r="BP3" s="312">
        <v>8028223.6200000001</v>
      </c>
      <c r="BQ3" s="312">
        <v>2835278.4499999997</v>
      </c>
      <c r="BR3" s="312">
        <v>1479013</v>
      </c>
      <c r="BS3" s="312">
        <v>10390217</v>
      </c>
      <c r="BT3" s="312">
        <v>20157256.77</v>
      </c>
      <c r="BU3" s="312">
        <v>10394009.58</v>
      </c>
      <c r="BV3" s="158">
        <v>3017720907.6999998</v>
      </c>
    </row>
    <row r="4" spans="1:89" s="16" customFormat="1" x14ac:dyDescent="0.25">
      <c r="A4" s="143" t="s">
        <v>56</v>
      </c>
      <c r="B4" s="312">
        <v>38519.33</v>
      </c>
      <c r="C4" s="312">
        <v>102639.1</v>
      </c>
      <c r="D4" s="312">
        <v>411266</v>
      </c>
      <c r="E4" s="312">
        <v>338397.85</v>
      </c>
      <c r="F4" s="312">
        <v>1831925.97</v>
      </c>
      <c r="G4" s="312">
        <v>2238799.27</v>
      </c>
      <c r="H4" s="312">
        <v>2127853.84</v>
      </c>
      <c r="I4" s="312">
        <v>142647.29999999999</v>
      </c>
      <c r="J4" s="312">
        <v>298514.94</v>
      </c>
      <c r="K4" s="312">
        <v>51703.95</v>
      </c>
      <c r="L4" s="312">
        <v>264373.19</v>
      </c>
      <c r="M4" s="312">
        <v>0</v>
      </c>
      <c r="N4" s="312">
        <v>297797.87</v>
      </c>
      <c r="O4" s="312">
        <v>3814046.45</v>
      </c>
      <c r="P4" s="312">
        <v>756533.41</v>
      </c>
      <c r="Q4" s="312">
        <v>3574583.25</v>
      </c>
      <c r="R4" s="312">
        <v>169979.08</v>
      </c>
      <c r="S4" s="312">
        <v>75348.259999999995</v>
      </c>
      <c r="T4" s="312">
        <v>60000</v>
      </c>
      <c r="U4" s="312">
        <v>102864.81</v>
      </c>
      <c r="V4" s="312">
        <v>121318.44</v>
      </c>
      <c r="W4" s="312">
        <v>1356139.52</v>
      </c>
      <c r="X4" s="312">
        <v>535805.57999999996</v>
      </c>
      <c r="Y4" s="312">
        <v>1854596.24</v>
      </c>
      <c r="Z4" s="312">
        <v>1470227.48</v>
      </c>
      <c r="AA4" s="312">
        <v>1226655</v>
      </c>
      <c r="AB4" s="312">
        <v>132760.64000000001</v>
      </c>
      <c r="AC4" s="312">
        <v>7355267.9199999999</v>
      </c>
      <c r="AD4" s="312">
        <v>0</v>
      </c>
      <c r="AE4" s="312">
        <v>97252.34</v>
      </c>
      <c r="AF4" s="312">
        <v>1194993.5399999998</v>
      </c>
      <c r="AG4" s="312">
        <v>6733823.5599999996</v>
      </c>
      <c r="AH4" s="312">
        <v>11359538.25</v>
      </c>
      <c r="AI4" s="312">
        <v>439097.2</v>
      </c>
      <c r="AJ4" s="312">
        <v>156786</v>
      </c>
      <c r="AK4" s="312">
        <v>1589731</v>
      </c>
      <c r="AL4" s="312">
        <v>2850396.11</v>
      </c>
      <c r="AM4" s="312">
        <v>231823.77</v>
      </c>
      <c r="AN4" s="312">
        <v>370336.78</v>
      </c>
      <c r="AO4" s="312">
        <v>655493.42999999993</v>
      </c>
      <c r="AP4" s="312">
        <v>197823.4</v>
      </c>
      <c r="AQ4" s="312">
        <v>1390311</v>
      </c>
      <c r="AR4" s="312">
        <v>1301688.18</v>
      </c>
      <c r="AS4" s="312">
        <v>1481013.21</v>
      </c>
      <c r="AT4" s="312">
        <v>192032.81</v>
      </c>
      <c r="AU4" s="312">
        <v>443178.68</v>
      </c>
      <c r="AV4" s="312">
        <v>524925.12</v>
      </c>
      <c r="AW4" s="312">
        <v>445996.94</v>
      </c>
      <c r="AX4" s="312">
        <v>3000586.06</v>
      </c>
      <c r="AY4" s="312">
        <v>278777.90999999997</v>
      </c>
      <c r="AZ4" s="312">
        <v>526437</v>
      </c>
      <c r="BA4" s="312">
        <v>43250</v>
      </c>
      <c r="BB4" s="312">
        <v>417634.83</v>
      </c>
      <c r="BC4" s="312">
        <v>987976</v>
      </c>
      <c r="BD4" s="312">
        <v>3085076</v>
      </c>
      <c r="BE4" s="312">
        <v>1614472.02</v>
      </c>
      <c r="BF4" s="312">
        <v>296154.83</v>
      </c>
      <c r="BG4" s="312">
        <v>229588.94</v>
      </c>
      <c r="BH4" s="312">
        <v>55798.21</v>
      </c>
      <c r="BI4" s="312">
        <v>554766.82999999996</v>
      </c>
      <c r="BJ4" s="312">
        <v>1686009.26</v>
      </c>
      <c r="BK4" s="312">
        <v>253953.42</v>
      </c>
      <c r="BL4" s="312">
        <v>8649272.3800000008</v>
      </c>
      <c r="BM4" s="312">
        <v>2366913</v>
      </c>
      <c r="BN4" s="312">
        <v>0</v>
      </c>
      <c r="BO4" s="312">
        <v>3316374</v>
      </c>
      <c r="BP4" s="312">
        <v>424606.15</v>
      </c>
      <c r="BQ4" s="312">
        <v>109852.32</v>
      </c>
      <c r="BR4" s="312">
        <v>581220</v>
      </c>
      <c r="BS4" s="312">
        <v>659247</v>
      </c>
      <c r="BT4" s="312">
        <v>999561.12</v>
      </c>
      <c r="BU4" s="312">
        <v>559957.79</v>
      </c>
      <c r="BV4" s="158">
        <v>93104291.079999998</v>
      </c>
    </row>
    <row r="5" spans="1:89" s="169" customFormat="1" x14ac:dyDescent="0.25">
      <c r="A5" s="327" t="s">
        <v>255</v>
      </c>
      <c r="B5" s="312">
        <v>1059067.1399999999</v>
      </c>
      <c r="C5" s="312">
        <v>0</v>
      </c>
      <c r="D5" s="312">
        <v>401239</v>
      </c>
      <c r="E5" s="312">
        <v>0</v>
      </c>
      <c r="F5" s="312">
        <v>0</v>
      </c>
      <c r="G5" s="312">
        <v>590678.77</v>
      </c>
      <c r="H5" s="312">
        <v>0</v>
      </c>
      <c r="I5" s="312">
        <v>0</v>
      </c>
      <c r="J5" s="312">
        <v>0</v>
      </c>
      <c r="K5" s="312">
        <v>587519.74</v>
      </c>
      <c r="L5" s="312">
        <v>0</v>
      </c>
      <c r="M5" s="312">
        <v>0</v>
      </c>
      <c r="N5" s="312">
        <v>234176.71</v>
      </c>
      <c r="O5" s="312">
        <v>723849.73</v>
      </c>
      <c r="P5" s="312">
        <v>375346.25</v>
      </c>
      <c r="Q5" s="312">
        <v>4353787.63</v>
      </c>
      <c r="R5" s="312">
        <v>238.09</v>
      </c>
      <c r="S5" s="312">
        <v>0</v>
      </c>
      <c r="T5" s="312">
        <v>0</v>
      </c>
      <c r="U5" s="312">
        <v>1360917.94</v>
      </c>
      <c r="V5" s="312">
        <v>0</v>
      </c>
      <c r="W5" s="312">
        <v>2441822.58</v>
      </c>
      <c r="X5" s="312">
        <v>14102.57</v>
      </c>
      <c r="Y5" s="312">
        <v>858484.65</v>
      </c>
      <c r="Z5" s="312">
        <v>40814.9</v>
      </c>
      <c r="AA5" s="312">
        <v>0</v>
      </c>
      <c r="AB5" s="312">
        <v>0</v>
      </c>
      <c r="AC5" s="312">
        <v>13004955.779999999</v>
      </c>
      <c r="AD5" s="312">
        <v>0</v>
      </c>
      <c r="AE5" s="312">
        <v>0</v>
      </c>
      <c r="AF5" s="312">
        <v>0</v>
      </c>
      <c r="AG5" s="312">
        <v>21738665855.759998</v>
      </c>
      <c r="AH5" s="312">
        <v>5027381.84</v>
      </c>
      <c r="AI5" s="312">
        <v>22554.79</v>
      </c>
      <c r="AJ5" s="312">
        <v>1451228</v>
      </c>
      <c r="AK5" s="312">
        <v>0</v>
      </c>
      <c r="AL5" s="312">
        <v>180441</v>
      </c>
      <c r="AM5" s="312">
        <v>0</v>
      </c>
      <c r="AN5" s="312">
        <v>155415.32999999999</v>
      </c>
      <c r="AO5" s="312">
        <v>0</v>
      </c>
      <c r="AP5" s="312">
        <v>0</v>
      </c>
      <c r="AQ5" s="312">
        <v>230699</v>
      </c>
      <c r="AR5" s="312">
        <v>0</v>
      </c>
      <c r="AS5" s="312">
        <v>5851</v>
      </c>
      <c r="AT5" s="312">
        <v>0</v>
      </c>
      <c r="AU5" s="312">
        <v>66000</v>
      </c>
      <c r="AV5" s="312">
        <v>520843.12</v>
      </c>
      <c r="AW5" s="312">
        <v>0</v>
      </c>
      <c r="AX5" s="312">
        <v>0</v>
      </c>
      <c r="AY5" s="312">
        <v>0</v>
      </c>
      <c r="AZ5" s="312">
        <v>787485</v>
      </c>
      <c r="BA5" s="312">
        <v>0</v>
      </c>
      <c r="BB5" s="312">
        <v>0</v>
      </c>
      <c r="BC5" s="312">
        <v>0</v>
      </c>
      <c r="BD5" s="312">
        <v>6724069</v>
      </c>
      <c r="BE5" s="312">
        <v>0</v>
      </c>
      <c r="BF5" s="312">
        <v>44090.25</v>
      </c>
      <c r="BG5" s="312">
        <v>0</v>
      </c>
      <c r="BH5" s="312">
        <v>0</v>
      </c>
      <c r="BI5" s="312">
        <v>0</v>
      </c>
      <c r="BJ5" s="312">
        <v>690489.89</v>
      </c>
      <c r="BK5" s="312">
        <v>0</v>
      </c>
      <c r="BL5" s="312">
        <v>795509.17</v>
      </c>
      <c r="BM5" s="312">
        <v>0</v>
      </c>
      <c r="BN5" s="312">
        <v>0</v>
      </c>
      <c r="BO5" s="312">
        <v>0</v>
      </c>
      <c r="BP5" s="312">
        <v>118139.8</v>
      </c>
      <c r="BQ5" s="312">
        <v>0</v>
      </c>
      <c r="BR5" s="312">
        <v>0</v>
      </c>
      <c r="BS5" s="312">
        <v>0</v>
      </c>
      <c r="BT5" s="312">
        <v>0</v>
      </c>
      <c r="BU5" s="312">
        <v>292.20999999999998</v>
      </c>
      <c r="BV5" s="267">
        <v>21781533346.639996</v>
      </c>
    </row>
    <row r="6" spans="1:89" s="169" customFormat="1" x14ac:dyDescent="0.25">
      <c r="A6" s="261" t="s">
        <v>57</v>
      </c>
      <c r="B6" s="479">
        <v>181140.09</v>
      </c>
      <c r="C6" s="479">
        <v>43930.37</v>
      </c>
      <c r="D6" s="479">
        <v>558117</v>
      </c>
      <c r="E6" s="479">
        <v>174951.62</v>
      </c>
      <c r="F6" s="479">
        <v>944796.44</v>
      </c>
      <c r="G6" s="479">
        <v>2353256.0699999998</v>
      </c>
      <c r="H6" s="479">
        <v>385968.48</v>
      </c>
      <c r="I6" s="479">
        <v>430415.53</v>
      </c>
      <c r="J6" s="479">
        <v>88007.819999999992</v>
      </c>
      <c r="K6" s="479">
        <v>0</v>
      </c>
      <c r="L6" s="479">
        <v>183014.16999999998</v>
      </c>
      <c r="M6" s="479">
        <v>0</v>
      </c>
      <c r="N6" s="479">
        <v>468148.20999999996</v>
      </c>
      <c r="O6" s="479">
        <v>7392248.9299999997</v>
      </c>
      <c r="P6" s="479">
        <v>277301.84999999998</v>
      </c>
      <c r="Q6" s="479">
        <v>943740.81</v>
      </c>
      <c r="R6" s="479">
        <v>493719.1</v>
      </c>
      <c r="S6" s="479">
        <v>108983.37</v>
      </c>
      <c r="T6" s="479">
        <v>321984.21000000002</v>
      </c>
      <c r="U6" s="479">
        <v>518666.6</v>
      </c>
      <c r="V6" s="479">
        <v>52723.19</v>
      </c>
      <c r="W6" s="479">
        <v>2752043.08</v>
      </c>
      <c r="X6" s="479">
        <v>284557.90000000002</v>
      </c>
      <c r="Y6" s="479">
        <v>2083162.4899999998</v>
      </c>
      <c r="Z6" s="479">
        <v>1328336.6099999999</v>
      </c>
      <c r="AA6" s="479">
        <v>1532933</v>
      </c>
      <c r="AB6" s="479">
        <v>25785.97</v>
      </c>
      <c r="AC6" s="479">
        <v>2554760.44</v>
      </c>
      <c r="AD6" s="479">
        <v>24191.97</v>
      </c>
      <c r="AE6" s="479">
        <v>23902.2</v>
      </c>
      <c r="AF6" s="479">
        <v>666870.67999999993</v>
      </c>
      <c r="AG6" s="479">
        <v>18231886.82</v>
      </c>
      <c r="AH6" s="479">
        <v>1158649.1499999999</v>
      </c>
      <c r="AI6" s="479">
        <v>337601.05</v>
      </c>
      <c r="AJ6" s="479">
        <v>55960</v>
      </c>
      <c r="AK6" s="479">
        <v>995394</v>
      </c>
      <c r="AL6" s="479">
        <v>2230738.4299999997</v>
      </c>
      <c r="AM6" s="479">
        <v>385059.89</v>
      </c>
      <c r="AN6" s="479">
        <v>235766.66</v>
      </c>
      <c r="AO6" s="479">
        <v>1790584.6300000001</v>
      </c>
      <c r="AP6" s="479">
        <v>191651.89</v>
      </c>
      <c r="AQ6" s="479">
        <v>495555</v>
      </c>
      <c r="AR6" s="479">
        <v>4122952.39</v>
      </c>
      <c r="AS6" s="479">
        <v>3437243.9099999997</v>
      </c>
      <c r="AT6" s="479">
        <v>85247.48</v>
      </c>
      <c r="AU6" s="479">
        <v>130342.52</v>
      </c>
      <c r="AV6" s="479">
        <v>1063804.3400000001</v>
      </c>
      <c r="AW6" s="479">
        <v>99120.93</v>
      </c>
      <c r="AX6" s="479">
        <v>838152.25</v>
      </c>
      <c r="AY6" s="479">
        <v>119822.87</v>
      </c>
      <c r="AZ6" s="479">
        <v>194983</v>
      </c>
      <c r="BA6" s="479">
        <v>612607</v>
      </c>
      <c r="BB6" s="479">
        <v>374669.28</v>
      </c>
      <c r="BC6" s="479">
        <v>189898</v>
      </c>
      <c r="BD6" s="479">
        <v>4170290</v>
      </c>
      <c r="BE6" s="479">
        <v>1064542.1299999999</v>
      </c>
      <c r="BF6" s="479">
        <v>59915.19</v>
      </c>
      <c r="BG6" s="479">
        <v>308094.68</v>
      </c>
      <c r="BH6" s="479">
        <v>209267.53999999998</v>
      </c>
      <c r="BI6" s="479">
        <v>1768866.05</v>
      </c>
      <c r="BJ6" s="479">
        <v>1608389.6500000001</v>
      </c>
      <c r="BK6" s="479">
        <v>84229.89</v>
      </c>
      <c r="BL6" s="479">
        <v>16533439.68</v>
      </c>
      <c r="BM6" s="479">
        <v>964288</v>
      </c>
      <c r="BN6" s="479">
        <v>175054.33000000002</v>
      </c>
      <c r="BO6" s="479">
        <v>615757</v>
      </c>
      <c r="BP6" s="479">
        <v>258008.71000000002</v>
      </c>
      <c r="BQ6" s="479">
        <v>17484.77</v>
      </c>
      <c r="BR6" s="479">
        <v>40804</v>
      </c>
      <c r="BS6" s="479">
        <v>800612</v>
      </c>
      <c r="BT6" s="479">
        <v>967365.44</v>
      </c>
      <c r="BU6" s="479">
        <v>320576.27</v>
      </c>
      <c r="BV6" s="295">
        <v>94542335.019999981</v>
      </c>
    </row>
    <row r="7" spans="1:89" s="169" customFormat="1" x14ac:dyDescent="0.25">
      <c r="A7" s="328" t="s">
        <v>73</v>
      </c>
      <c r="B7" s="314">
        <v>8760901.5299999993</v>
      </c>
      <c r="C7" s="314">
        <v>1311025.2100000002</v>
      </c>
      <c r="D7" s="314">
        <v>26268653</v>
      </c>
      <c r="E7" s="314">
        <v>8576109.6799999997</v>
      </c>
      <c r="F7" s="314">
        <v>34470288.539999999</v>
      </c>
      <c r="G7" s="314">
        <v>59440640.32</v>
      </c>
      <c r="H7" s="314">
        <v>37023398.949999996</v>
      </c>
      <c r="I7" s="314">
        <v>13081744.779999999</v>
      </c>
      <c r="J7" s="314">
        <v>6956535.3500000006</v>
      </c>
      <c r="K7" s="314">
        <v>1796379.95</v>
      </c>
      <c r="L7" s="314">
        <v>10495428.889999999</v>
      </c>
      <c r="M7" s="314">
        <v>2474267.17</v>
      </c>
      <c r="N7" s="314">
        <v>9757543.75</v>
      </c>
      <c r="O7" s="314">
        <v>141093159.33000001</v>
      </c>
      <c r="P7" s="314">
        <v>24786454.52</v>
      </c>
      <c r="Q7" s="314">
        <v>62655551.410000004</v>
      </c>
      <c r="R7" s="314">
        <v>10700507.179999998</v>
      </c>
      <c r="S7" s="314">
        <v>3093083.36</v>
      </c>
      <c r="T7" s="314">
        <v>14342310.01</v>
      </c>
      <c r="U7" s="314">
        <v>14234904.59</v>
      </c>
      <c r="V7" s="314">
        <v>4973469.2300000014</v>
      </c>
      <c r="W7" s="314">
        <v>33022058.939999998</v>
      </c>
      <c r="X7" s="314">
        <v>4615841.3800000008</v>
      </c>
      <c r="Y7" s="314">
        <v>36649541.479999997</v>
      </c>
      <c r="Z7" s="314">
        <v>19960732.98</v>
      </c>
      <c r="AA7" s="314">
        <v>16810158</v>
      </c>
      <c r="AB7" s="314">
        <v>5466598.4099999992</v>
      </c>
      <c r="AC7" s="314">
        <v>124098479.02</v>
      </c>
      <c r="AD7" s="314">
        <v>474406.08999999997</v>
      </c>
      <c r="AE7" s="314">
        <v>3722475.87</v>
      </c>
      <c r="AF7" s="314">
        <v>66382874.989999995</v>
      </c>
      <c r="AG7" s="314">
        <v>22698926819.359997</v>
      </c>
      <c r="AH7" s="314">
        <v>178156982.84999999</v>
      </c>
      <c r="AI7" s="314">
        <v>9153283.7999999989</v>
      </c>
      <c r="AJ7" s="314">
        <v>4337685</v>
      </c>
      <c r="AK7" s="314">
        <v>22792167</v>
      </c>
      <c r="AL7" s="314">
        <v>67684074.099999994</v>
      </c>
      <c r="AM7" s="314">
        <v>8366315.0799999991</v>
      </c>
      <c r="AN7" s="314">
        <v>10114785.640000001</v>
      </c>
      <c r="AO7" s="314">
        <v>79953485.150000006</v>
      </c>
      <c r="AP7" s="314">
        <v>4809349.3899999997</v>
      </c>
      <c r="AQ7" s="314">
        <v>26321730</v>
      </c>
      <c r="AR7" s="314">
        <v>38590957.670000002</v>
      </c>
      <c r="AS7" s="314">
        <v>44147756.580000006</v>
      </c>
      <c r="AT7" s="314">
        <v>5094393.8</v>
      </c>
      <c r="AU7" s="314">
        <v>13613720.16</v>
      </c>
      <c r="AV7" s="314">
        <v>24611967.670000002</v>
      </c>
      <c r="AW7" s="314">
        <v>3968786.0300000003</v>
      </c>
      <c r="AX7" s="314">
        <v>63928196.61999999</v>
      </c>
      <c r="AY7" s="314">
        <v>9212892.8699999992</v>
      </c>
      <c r="AZ7" s="314">
        <v>9590558</v>
      </c>
      <c r="BA7" s="314">
        <v>22491794</v>
      </c>
      <c r="BB7" s="314">
        <v>8842226.6899999995</v>
      </c>
      <c r="BC7" s="314">
        <v>21942778</v>
      </c>
      <c r="BD7" s="314">
        <v>231847425</v>
      </c>
      <c r="BE7" s="314">
        <v>24346945.25</v>
      </c>
      <c r="BF7" s="314">
        <v>3178844.6</v>
      </c>
      <c r="BG7" s="314">
        <v>4137261.8700000006</v>
      </c>
      <c r="BH7" s="314">
        <v>3272796.62</v>
      </c>
      <c r="BI7" s="314">
        <v>15613661.620000001</v>
      </c>
      <c r="BJ7" s="314">
        <v>31966010.940000001</v>
      </c>
      <c r="BK7" s="314">
        <v>5481801.5</v>
      </c>
      <c r="BL7" s="314">
        <v>615161058.29999983</v>
      </c>
      <c r="BM7" s="314">
        <v>70665244</v>
      </c>
      <c r="BN7" s="314">
        <v>5993613.54</v>
      </c>
      <c r="BO7" s="314">
        <v>39476970</v>
      </c>
      <c r="BP7" s="314">
        <v>10418008.620000003</v>
      </c>
      <c r="BQ7" s="314">
        <v>2962615.5399999996</v>
      </c>
      <c r="BR7" s="314">
        <v>3575997</v>
      </c>
      <c r="BS7" s="314">
        <v>15883426</v>
      </c>
      <c r="BT7" s="314">
        <v>26823518.700000003</v>
      </c>
      <c r="BU7" s="314">
        <v>14228255.039999999</v>
      </c>
      <c r="BV7" s="267">
        <v>25309181683.509983</v>
      </c>
    </row>
    <row r="8" spans="1:89" s="294" customFormat="1" ht="20.100000000000001" customHeight="1" x14ac:dyDescent="0.25">
      <c r="A8" s="329" t="s">
        <v>58</v>
      </c>
      <c r="B8" s="312">
        <v>153470808.78999999</v>
      </c>
      <c r="C8" s="312">
        <v>5972923.0899999989</v>
      </c>
      <c r="D8" s="312">
        <v>98075152</v>
      </c>
      <c r="E8" s="312">
        <v>37953748.530000001</v>
      </c>
      <c r="F8" s="312">
        <v>101825788.68000002</v>
      </c>
      <c r="G8" s="312">
        <v>250145905.05000001</v>
      </c>
      <c r="H8" s="312">
        <v>214280982.77000001</v>
      </c>
      <c r="I8" s="312">
        <v>138249690.38999993</v>
      </c>
      <c r="J8" s="312">
        <v>22614142.730000004</v>
      </c>
      <c r="K8" s="312">
        <v>2700740.18</v>
      </c>
      <c r="L8" s="312">
        <v>33142715.440999992</v>
      </c>
      <c r="M8" s="312">
        <v>4171364.58</v>
      </c>
      <c r="N8" s="312">
        <v>22646687.089999989</v>
      </c>
      <c r="O8" s="312">
        <v>669497753.03999996</v>
      </c>
      <c r="P8" s="312">
        <v>132890634.51999998</v>
      </c>
      <c r="Q8" s="312">
        <v>260650590.04000005</v>
      </c>
      <c r="R8" s="312">
        <v>48812436.209999993</v>
      </c>
      <c r="S8" s="312">
        <v>8594376.8999999985</v>
      </c>
      <c r="T8" s="312">
        <v>68788086.029999986</v>
      </c>
      <c r="U8" s="312">
        <v>77753427.780000016</v>
      </c>
      <c r="V8" s="312">
        <v>11820456.437999999</v>
      </c>
      <c r="W8" s="312">
        <v>194848560.63999999</v>
      </c>
      <c r="X8" s="312">
        <v>21265355.41</v>
      </c>
      <c r="Y8" s="312">
        <v>152124711.62000003</v>
      </c>
      <c r="Z8" s="312">
        <v>79685612.340000004</v>
      </c>
      <c r="AA8" s="312">
        <v>57769579</v>
      </c>
      <c r="AB8" s="312">
        <v>4340222.209999999</v>
      </c>
      <c r="AC8" s="312">
        <v>524094121.63</v>
      </c>
      <c r="AD8" s="312">
        <v>1272712.48</v>
      </c>
      <c r="AE8" s="312">
        <v>6956532.4700000007</v>
      </c>
      <c r="AF8" s="312">
        <v>628237433.53999996</v>
      </c>
      <c r="AG8" s="312">
        <v>10218757549.799997</v>
      </c>
      <c r="AH8" s="312">
        <v>873161337.1099999</v>
      </c>
      <c r="AI8" s="312">
        <v>78087864.250000015</v>
      </c>
      <c r="AJ8" s="312">
        <v>17180972</v>
      </c>
      <c r="AK8" s="312">
        <v>65254191</v>
      </c>
      <c r="AL8" s="312">
        <v>334636243.5799998</v>
      </c>
      <c r="AM8" s="312">
        <v>26396760.530000005</v>
      </c>
      <c r="AN8" s="312">
        <v>43031117.910000004</v>
      </c>
      <c r="AO8" s="312">
        <v>442227975.00999999</v>
      </c>
      <c r="AP8" s="312">
        <v>25118333.050000001</v>
      </c>
      <c r="AQ8" s="312">
        <v>132585106</v>
      </c>
      <c r="AR8" s="312">
        <v>106727099.97000001</v>
      </c>
      <c r="AS8" s="312">
        <v>241146031.30000004</v>
      </c>
      <c r="AT8" s="312">
        <v>47330718.5</v>
      </c>
      <c r="AU8" s="312">
        <v>56592301.549999997</v>
      </c>
      <c r="AV8" s="312">
        <v>108908210.33000001</v>
      </c>
      <c r="AW8" s="312">
        <v>11625199.25</v>
      </c>
      <c r="AX8" s="312">
        <v>284853136.65000004</v>
      </c>
      <c r="AY8" s="312">
        <v>35102527.779999994</v>
      </c>
      <c r="AZ8" s="312">
        <v>41570707</v>
      </c>
      <c r="BA8" s="312">
        <v>169962209</v>
      </c>
      <c r="BB8" s="312">
        <v>27669175.009999998</v>
      </c>
      <c r="BC8" s="312">
        <v>101994102</v>
      </c>
      <c r="BD8" s="312">
        <v>1268106234</v>
      </c>
      <c r="BE8" s="312">
        <v>142986863.14000005</v>
      </c>
      <c r="BF8" s="312">
        <v>14297509.380000003</v>
      </c>
      <c r="BG8" s="312">
        <v>8664019.8299999982</v>
      </c>
      <c r="BH8" s="312">
        <v>8938894.5500000026</v>
      </c>
      <c r="BI8" s="312">
        <v>51177919.449999996</v>
      </c>
      <c r="BJ8" s="312">
        <v>194002546.28999999</v>
      </c>
      <c r="BK8" s="312">
        <v>20408914.710000001</v>
      </c>
      <c r="BL8" s="312">
        <v>5662863877.4900007</v>
      </c>
      <c r="BM8" s="312">
        <v>439931721</v>
      </c>
      <c r="BN8" s="312">
        <v>24611444.359999996</v>
      </c>
      <c r="BO8" s="312">
        <v>320740197</v>
      </c>
      <c r="BP8" s="312">
        <v>55839148.57</v>
      </c>
      <c r="BQ8" s="312">
        <v>12978640.800000001</v>
      </c>
      <c r="BR8" s="312">
        <v>13934434</v>
      </c>
      <c r="BS8" s="312">
        <v>63000859</v>
      </c>
      <c r="BT8" s="312">
        <v>153293086.65000001</v>
      </c>
      <c r="BU8" s="312">
        <v>52499899.539999992</v>
      </c>
      <c r="BV8" s="267">
        <v>26032848329.959</v>
      </c>
      <c r="BW8" s="293"/>
      <c r="BX8" s="293"/>
      <c r="BY8" s="293"/>
      <c r="BZ8" s="293"/>
      <c r="CA8" s="293"/>
      <c r="CB8" s="293"/>
      <c r="CC8" s="293"/>
      <c r="CD8" s="293"/>
      <c r="CE8" s="293"/>
      <c r="CF8" s="293"/>
      <c r="CG8" s="293"/>
      <c r="CH8" s="293"/>
      <c r="CI8" s="293"/>
      <c r="CJ8" s="293"/>
      <c r="CK8" s="293"/>
    </row>
    <row r="9" spans="1:89" s="294" customFormat="1" x14ac:dyDescent="0.25">
      <c r="A9" s="261" t="s">
        <v>61</v>
      </c>
      <c r="B9" s="295">
        <v>-62120317.199999996</v>
      </c>
      <c r="C9" s="295">
        <v>-3320272.99</v>
      </c>
      <c r="D9" s="295">
        <v>-46006445</v>
      </c>
      <c r="E9" s="295">
        <v>-14059348.4</v>
      </c>
      <c r="F9" s="295">
        <v>-38560523.060000002</v>
      </c>
      <c r="G9" s="295">
        <v>-143564242.84999999</v>
      </c>
      <c r="H9" s="295">
        <v>-104142494.09999999</v>
      </c>
      <c r="I9" s="295">
        <v>-53958519.979999997</v>
      </c>
      <c r="J9" s="295">
        <v>-10591250.390000001</v>
      </c>
      <c r="K9" s="295">
        <v>-1623262.83</v>
      </c>
      <c r="L9" s="295">
        <v>-17164218.370000001</v>
      </c>
      <c r="M9" s="295">
        <v>-1800015.66</v>
      </c>
      <c r="N9" s="295">
        <v>-14727322.369999999</v>
      </c>
      <c r="O9" s="295">
        <v>-98126954.99000001</v>
      </c>
      <c r="P9" s="295">
        <v>-60864870.549999997</v>
      </c>
      <c r="Q9" s="295">
        <v>-39128650.869999997</v>
      </c>
      <c r="R9" s="295">
        <v>-18566357.639999997</v>
      </c>
      <c r="S9" s="295">
        <v>-5072699.34</v>
      </c>
      <c r="T9" s="295">
        <v>-24523471.389999997</v>
      </c>
      <c r="U9" s="295">
        <v>-38760824.410000004</v>
      </c>
      <c r="V9" s="295">
        <v>-8350399.0300000003</v>
      </c>
      <c r="W9" s="295">
        <v>-116987084.48</v>
      </c>
      <c r="X9" s="295">
        <v>-2618882.62</v>
      </c>
      <c r="Y9" s="295">
        <v>-26342477.949999996</v>
      </c>
      <c r="Z9" s="295">
        <v>-31950165.879999999</v>
      </c>
      <c r="AA9" s="295">
        <v>-5552532</v>
      </c>
      <c r="AB9" s="295">
        <v>-3416526.48</v>
      </c>
      <c r="AC9" s="295">
        <v>-76107124.689999998</v>
      </c>
      <c r="AD9" s="295">
        <v>-737842.48</v>
      </c>
      <c r="AE9" s="295">
        <v>-2257965.5299999998</v>
      </c>
      <c r="AF9" s="295">
        <v>-295327525.29000002</v>
      </c>
      <c r="AG9" s="295">
        <v>-3682713854.2799997</v>
      </c>
      <c r="AH9" s="295">
        <v>-120636813.79000002</v>
      </c>
      <c r="AI9" s="295">
        <v>-31686257.16</v>
      </c>
      <c r="AJ9" s="295">
        <v>-8619682</v>
      </c>
      <c r="AK9" s="295">
        <v>-25269693</v>
      </c>
      <c r="AL9" s="295">
        <v>-148262954.72999999</v>
      </c>
      <c r="AM9" s="295">
        <v>-10611701.119999999</v>
      </c>
      <c r="AN9" s="295">
        <v>-18499460.460000001</v>
      </c>
      <c r="AO9" s="295">
        <v>-194011058.52000001</v>
      </c>
      <c r="AP9" s="295">
        <v>-12373286.869999999</v>
      </c>
      <c r="AQ9" s="295">
        <v>-60308681</v>
      </c>
      <c r="AR9" s="295">
        <v>-51591542.909999996</v>
      </c>
      <c r="AS9" s="295">
        <v>-120930650.19</v>
      </c>
      <c r="AT9" s="295">
        <v>-23829773.739999998</v>
      </c>
      <c r="AU9" s="295">
        <v>-848710.73</v>
      </c>
      <c r="AV9" s="295">
        <v>-56227645.759999998</v>
      </c>
      <c r="AW9" s="295">
        <v>-5301225.42</v>
      </c>
      <c r="AX9" s="295">
        <v>-122399884.8</v>
      </c>
      <c r="AY9" s="295">
        <v>-18544141.719999999</v>
      </c>
      <c r="AZ9" s="295">
        <v>-20015596</v>
      </c>
      <c r="BA9" s="295">
        <v>-84642185</v>
      </c>
      <c r="BB9" s="295">
        <v>-18913568.649999999</v>
      </c>
      <c r="BC9" s="295">
        <v>-44095100</v>
      </c>
      <c r="BD9" s="295">
        <v>-148291240</v>
      </c>
      <c r="BE9" s="295">
        <v>-58423149.140000001</v>
      </c>
      <c r="BF9" s="295">
        <v>-9289671.7699999996</v>
      </c>
      <c r="BG9" s="295">
        <v>-3289886.9</v>
      </c>
      <c r="BH9" s="295">
        <v>-3986797.19</v>
      </c>
      <c r="BI9" s="295">
        <v>-25665799.969999999</v>
      </c>
      <c r="BJ9" s="295">
        <v>-102853900.50999999</v>
      </c>
      <c r="BK9" s="295">
        <v>-10658062.09</v>
      </c>
      <c r="BL9" s="295">
        <v>-2758960707.3599997</v>
      </c>
      <c r="BM9" s="295">
        <v>-230716901</v>
      </c>
      <c r="BN9" s="295">
        <v>-12639975.23</v>
      </c>
      <c r="BO9" s="295">
        <v>-133975417</v>
      </c>
      <c r="BP9" s="295">
        <v>-28672809.329999998</v>
      </c>
      <c r="BQ9" s="295">
        <v>-7017801.96</v>
      </c>
      <c r="BR9" s="295">
        <v>-2818333</v>
      </c>
      <c r="BS9" s="295">
        <v>-22705296</v>
      </c>
      <c r="BT9" s="295">
        <v>-82450275.650000006</v>
      </c>
      <c r="BU9" s="295">
        <v>-24087394.710000005</v>
      </c>
      <c r="BV9" s="295">
        <v>-9913167475.4799957</v>
      </c>
      <c r="BW9" s="293"/>
      <c r="BX9" s="293"/>
      <c r="BY9" s="293"/>
      <c r="BZ9" s="293"/>
      <c r="CA9" s="293"/>
      <c r="CB9" s="293"/>
      <c r="CC9" s="293"/>
      <c r="CD9" s="293"/>
      <c r="CE9" s="293"/>
      <c r="CF9" s="293"/>
      <c r="CG9" s="293"/>
      <c r="CH9" s="293"/>
      <c r="CI9" s="293"/>
      <c r="CJ9" s="293"/>
      <c r="CK9" s="293"/>
    </row>
    <row r="10" spans="1:89" s="333" customFormat="1" ht="15" customHeight="1" x14ac:dyDescent="0.25">
      <c r="A10" s="330"/>
      <c r="B10" s="331">
        <v>91350491.590000004</v>
      </c>
      <c r="C10" s="331">
        <v>2652650.0999999987</v>
      </c>
      <c r="D10" s="331">
        <v>52068707</v>
      </c>
      <c r="E10" s="331">
        <v>23894400.130000003</v>
      </c>
      <c r="F10" s="331">
        <v>63265265.62000002</v>
      </c>
      <c r="G10" s="331">
        <v>106581662.20000002</v>
      </c>
      <c r="H10" s="331">
        <v>110138488.67000002</v>
      </c>
      <c r="I10" s="331">
        <v>84291170.409999937</v>
      </c>
      <c r="J10" s="331">
        <v>12022892.340000004</v>
      </c>
      <c r="K10" s="331">
        <v>1077477.3500000001</v>
      </c>
      <c r="L10" s="331">
        <v>15978497.070999991</v>
      </c>
      <c r="M10" s="331">
        <v>2371348.92</v>
      </c>
      <c r="N10" s="331">
        <v>7919364.7199999895</v>
      </c>
      <c r="O10" s="331">
        <v>571370798.04999995</v>
      </c>
      <c r="P10" s="331">
        <v>72025763.969999984</v>
      </c>
      <c r="Q10" s="331">
        <v>221521939.17000005</v>
      </c>
      <c r="R10" s="331">
        <v>30246078.569999997</v>
      </c>
      <c r="S10" s="331">
        <v>3521677.5599999987</v>
      </c>
      <c r="T10" s="331">
        <v>44264614.639999986</v>
      </c>
      <c r="U10" s="331">
        <v>38992603.370000012</v>
      </c>
      <c r="V10" s="331">
        <v>3470057.4079999989</v>
      </c>
      <c r="W10" s="331">
        <v>77861476.159999982</v>
      </c>
      <c r="X10" s="331">
        <v>18646472.789999999</v>
      </c>
      <c r="Y10" s="331">
        <v>125782233.67000005</v>
      </c>
      <c r="Z10" s="331">
        <v>47735446.460000008</v>
      </c>
      <c r="AA10" s="331">
        <v>52217047</v>
      </c>
      <c r="AB10" s="331">
        <v>923695.72999999905</v>
      </c>
      <c r="AC10" s="331">
        <v>447986996.94</v>
      </c>
      <c r="AD10" s="331">
        <v>534870</v>
      </c>
      <c r="AE10" s="331">
        <v>4698566.9400000013</v>
      </c>
      <c r="AF10" s="331">
        <v>332909908.24999994</v>
      </c>
      <c r="AG10" s="331">
        <v>6536043695.5199976</v>
      </c>
      <c r="AH10" s="331">
        <v>752524523.31999993</v>
      </c>
      <c r="AI10" s="331">
        <v>46401607.090000018</v>
      </c>
      <c r="AJ10" s="331">
        <v>8561290</v>
      </c>
      <c r="AK10" s="331">
        <v>39984498</v>
      </c>
      <c r="AL10" s="331">
        <v>186373288.84999982</v>
      </c>
      <c r="AM10" s="331">
        <v>15785059.410000006</v>
      </c>
      <c r="AN10" s="331">
        <v>24531657.450000003</v>
      </c>
      <c r="AO10" s="331">
        <v>248216916.48999998</v>
      </c>
      <c r="AP10" s="331">
        <v>12745046.180000002</v>
      </c>
      <c r="AQ10" s="331">
        <v>72276425</v>
      </c>
      <c r="AR10" s="331">
        <v>55135557.060000017</v>
      </c>
      <c r="AS10" s="331">
        <v>120215381.11000004</v>
      </c>
      <c r="AT10" s="331">
        <v>23500944.760000002</v>
      </c>
      <c r="AU10" s="331">
        <v>55743590.82</v>
      </c>
      <c r="AV10" s="331">
        <v>52680564.570000015</v>
      </c>
      <c r="AW10" s="331">
        <v>6323973.8300000001</v>
      </c>
      <c r="AX10" s="331">
        <v>162453251.85000002</v>
      </c>
      <c r="AY10" s="331">
        <v>16558386.059999995</v>
      </c>
      <c r="AZ10" s="331">
        <v>21555111</v>
      </c>
      <c r="BA10" s="331">
        <v>85320024</v>
      </c>
      <c r="BB10" s="331">
        <v>8755606.3599999994</v>
      </c>
      <c r="BC10" s="331">
        <v>57899002</v>
      </c>
      <c r="BD10" s="331">
        <v>1119814994</v>
      </c>
      <c r="BE10" s="331">
        <v>84563714.000000045</v>
      </c>
      <c r="BF10" s="331">
        <v>5007837.6100000031</v>
      </c>
      <c r="BG10" s="331">
        <v>5374132.9299999978</v>
      </c>
      <c r="BH10" s="331">
        <v>4952097.3600000031</v>
      </c>
      <c r="BI10" s="331">
        <v>25512119.479999997</v>
      </c>
      <c r="BJ10" s="331">
        <v>91148645.780000001</v>
      </c>
      <c r="BK10" s="331">
        <v>9750852.620000001</v>
      </c>
      <c r="BL10" s="331">
        <v>2903903170.1300011</v>
      </c>
      <c r="BM10" s="331">
        <v>209214820</v>
      </c>
      <c r="BN10" s="331">
        <v>11971469.129999995</v>
      </c>
      <c r="BO10" s="331">
        <v>186764780</v>
      </c>
      <c r="BP10" s="331">
        <v>27166339.240000002</v>
      </c>
      <c r="BQ10" s="331">
        <v>5960838.8400000008</v>
      </c>
      <c r="BR10" s="331">
        <v>11116101</v>
      </c>
      <c r="BS10" s="331">
        <v>40295563</v>
      </c>
      <c r="BT10" s="331">
        <v>70842811</v>
      </c>
      <c r="BU10" s="331">
        <v>28412504.829999987</v>
      </c>
      <c r="BV10" s="267">
        <v>16119680854.479002</v>
      </c>
      <c r="BW10" s="332"/>
      <c r="BX10" s="332"/>
      <c r="BY10" s="332"/>
      <c r="BZ10" s="332"/>
      <c r="CA10" s="332"/>
      <c r="CB10" s="332"/>
      <c r="CC10" s="332"/>
      <c r="CD10" s="332"/>
      <c r="CE10" s="332"/>
      <c r="CF10" s="332"/>
      <c r="CG10" s="332"/>
      <c r="CH10" s="332"/>
      <c r="CI10" s="332"/>
      <c r="CJ10" s="332"/>
      <c r="CK10" s="332"/>
    </row>
    <row r="11" spans="1:89" s="294" customFormat="1" ht="20.100000000000001" customHeight="1" x14ac:dyDescent="0.25">
      <c r="A11" s="261" t="s">
        <v>303</v>
      </c>
      <c r="B11" s="312">
        <v>6826234.46</v>
      </c>
      <c r="C11" s="312">
        <v>321623.43</v>
      </c>
      <c r="D11" s="312">
        <v>4521874</v>
      </c>
      <c r="E11" s="312">
        <v>2551537.5699999998</v>
      </c>
      <c r="F11" s="312">
        <v>7196420.0300000003</v>
      </c>
      <c r="G11" s="312">
        <v>5923927.2599999998</v>
      </c>
      <c r="H11" s="312">
        <v>6695215.9900000002</v>
      </c>
      <c r="I11" s="312">
        <v>4351818.5599999996</v>
      </c>
      <c r="J11" s="312">
        <v>1131292.9299999997</v>
      </c>
      <c r="K11" s="312">
        <v>307348.45</v>
      </c>
      <c r="L11" s="312">
        <v>3730018.5</v>
      </c>
      <c r="M11" s="312">
        <v>230682.22</v>
      </c>
      <c r="N11" s="312">
        <v>11518685.050000001</v>
      </c>
      <c r="O11" s="312">
        <v>23632208.170000002</v>
      </c>
      <c r="P11" s="312">
        <v>8058975.2800000003</v>
      </c>
      <c r="Q11" s="312">
        <v>7201310.4199999999</v>
      </c>
      <c r="R11" s="312">
        <v>4855385.95</v>
      </c>
      <c r="S11" s="312">
        <v>1801618.7300000002</v>
      </c>
      <c r="T11" s="312">
        <v>6949076.5699999994</v>
      </c>
      <c r="U11" s="312">
        <v>19287218.989999998</v>
      </c>
      <c r="V11" s="312">
        <v>450930.35000000003</v>
      </c>
      <c r="W11" s="312">
        <v>4198684.68</v>
      </c>
      <c r="X11" s="312">
        <v>1021980.1699999999</v>
      </c>
      <c r="Y11" s="312">
        <v>12276182.08</v>
      </c>
      <c r="Z11" s="312">
        <v>1146272.69</v>
      </c>
      <c r="AA11" s="312">
        <v>4979258</v>
      </c>
      <c r="AB11" s="312">
        <v>1225759.52</v>
      </c>
      <c r="AC11" s="312">
        <v>25870986.93</v>
      </c>
      <c r="AD11" s="312">
        <v>162596.63</v>
      </c>
      <c r="AE11" s="312">
        <v>820606.90999999992</v>
      </c>
      <c r="AF11" s="312">
        <v>21542871.969999999</v>
      </c>
      <c r="AG11" s="312">
        <v>417442545.99000001</v>
      </c>
      <c r="AH11" s="312">
        <v>20413945.77</v>
      </c>
      <c r="AI11" s="312">
        <v>2584334.84</v>
      </c>
      <c r="AJ11" s="312">
        <v>597936</v>
      </c>
      <c r="AK11" s="312">
        <v>14199408</v>
      </c>
      <c r="AL11" s="312">
        <v>6925441.3399999999</v>
      </c>
      <c r="AM11" s="312">
        <v>1520160.8999999997</v>
      </c>
      <c r="AN11" s="312">
        <v>4020606.9899999998</v>
      </c>
      <c r="AO11" s="312">
        <v>15191375.51</v>
      </c>
      <c r="AP11" s="312">
        <v>1440715.7799999998</v>
      </c>
      <c r="AQ11" s="312">
        <v>6660525</v>
      </c>
      <c r="AR11" s="312">
        <v>2786909.26</v>
      </c>
      <c r="AS11" s="312">
        <v>8078985.8900000006</v>
      </c>
      <c r="AT11" s="312">
        <v>827350.24</v>
      </c>
      <c r="AU11" s="312">
        <v>3562564.2</v>
      </c>
      <c r="AV11" s="312">
        <v>2813160.6900000004</v>
      </c>
      <c r="AW11" s="312">
        <v>734383.71</v>
      </c>
      <c r="AX11" s="312">
        <v>9482667.6799999997</v>
      </c>
      <c r="AY11" s="312">
        <v>1515394.8199999998</v>
      </c>
      <c r="AZ11" s="312">
        <v>2196118</v>
      </c>
      <c r="BA11" s="312">
        <v>11826295</v>
      </c>
      <c r="BB11" s="312">
        <v>2777540.82</v>
      </c>
      <c r="BC11" s="312">
        <v>7571710</v>
      </c>
      <c r="BD11" s="312">
        <v>23755855</v>
      </c>
      <c r="BE11" s="312">
        <v>2837480.21</v>
      </c>
      <c r="BF11" s="312">
        <v>1137185.74</v>
      </c>
      <c r="BG11" s="312">
        <v>526205.9</v>
      </c>
      <c r="BH11" s="312">
        <v>402212.10999999993</v>
      </c>
      <c r="BI11" s="312">
        <v>2357694.5299999998</v>
      </c>
      <c r="BJ11" s="312">
        <v>789887.98</v>
      </c>
      <c r="BK11" s="312">
        <v>603392.36</v>
      </c>
      <c r="BL11" s="312">
        <v>697944314.21000004</v>
      </c>
      <c r="BM11" s="312">
        <v>8719694</v>
      </c>
      <c r="BN11" s="312">
        <v>847531.5</v>
      </c>
      <c r="BO11" s="312">
        <v>6654535</v>
      </c>
      <c r="BP11" s="312">
        <v>555299.42999999993</v>
      </c>
      <c r="BQ11" s="312">
        <v>1785629.7700000003</v>
      </c>
      <c r="BR11" s="312">
        <v>978580</v>
      </c>
      <c r="BS11" s="312">
        <v>7855528</v>
      </c>
      <c r="BT11" s="312">
        <v>4901299.5200000005</v>
      </c>
      <c r="BU11" s="312">
        <v>3508700.4700000007</v>
      </c>
      <c r="BV11" s="267">
        <v>1512119704.6500003</v>
      </c>
      <c r="BW11" s="293"/>
      <c r="BX11" s="293"/>
      <c r="BY11" s="293"/>
      <c r="BZ11" s="293"/>
      <c r="CA11" s="293"/>
      <c r="CB11" s="293"/>
      <c r="CC11" s="293"/>
      <c r="CD11" s="293"/>
      <c r="CE11" s="293"/>
      <c r="CF11" s="293"/>
      <c r="CG11" s="293"/>
      <c r="CH11" s="293"/>
      <c r="CI11" s="293"/>
      <c r="CJ11" s="293"/>
      <c r="CK11" s="293"/>
    </row>
    <row r="12" spans="1:89" s="294" customFormat="1" x14ac:dyDescent="0.25">
      <c r="A12" s="261" t="s">
        <v>91</v>
      </c>
      <c r="B12" s="312">
        <v>0</v>
      </c>
      <c r="C12" s="312">
        <v>0</v>
      </c>
      <c r="D12" s="312">
        <v>0</v>
      </c>
      <c r="E12" s="312">
        <v>0</v>
      </c>
      <c r="F12" s="312">
        <v>0</v>
      </c>
      <c r="G12" s="312">
        <v>0</v>
      </c>
      <c r="H12" s="312">
        <v>33579321</v>
      </c>
      <c r="I12" s="312">
        <v>0</v>
      </c>
      <c r="J12" s="312">
        <v>0</v>
      </c>
      <c r="K12" s="312">
        <v>0</v>
      </c>
      <c r="L12" s="312">
        <v>0</v>
      </c>
      <c r="M12" s="312">
        <v>0</v>
      </c>
      <c r="N12" s="312">
        <v>100</v>
      </c>
      <c r="O12" s="312">
        <v>0</v>
      </c>
      <c r="P12" s="312">
        <v>0</v>
      </c>
      <c r="Q12" s="312">
        <v>5342385</v>
      </c>
      <c r="R12" s="312">
        <v>0</v>
      </c>
      <c r="S12" s="312">
        <v>0</v>
      </c>
      <c r="T12" s="312">
        <v>0</v>
      </c>
      <c r="U12" s="312">
        <v>0</v>
      </c>
      <c r="V12" s="312">
        <v>0</v>
      </c>
      <c r="W12" s="312">
        <v>400000</v>
      </c>
      <c r="X12" s="312">
        <v>0</v>
      </c>
      <c r="Y12" s="312">
        <v>0</v>
      </c>
      <c r="Z12" s="312">
        <v>0</v>
      </c>
      <c r="AA12" s="312">
        <v>0</v>
      </c>
      <c r="AB12" s="312">
        <v>0</v>
      </c>
      <c r="AC12" s="312">
        <v>0</v>
      </c>
      <c r="AD12" s="312">
        <v>0</v>
      </c>
      <c r="AE12" s="312">
        <v>0</v>
      </c>
      <c r="AF12" s="312">
        <v>0</v>
      </c>
      <c r="AG12" s="312">
        <v>0.48</v>
      </c>
      <c r="AH12" s="312">
        <v>0</v>
      </c>
      <c r="AI12" s="312">
        <v>0</v>
      </c>
      <c r="AJ12" s="312">
        <v>0</v>
      </c>
      <c r="AK12" s="312">
        <v>0</v>
      </c>
      <c r="AL12" s="312">
        <v>0</v>
      </c>
      <c r="AM12" s="312">
        <v>0</v>
      </c>
      <c r="AN12" s="312">
        <v>0</v>
      </c>
      <c r="AO12" s="312">
        <v>0</v>
      </c>
      <c r="AP12" s="312">
        <v>0</v>
      </c>
      <c r="AQ12" s="312">
        <v>0</v>
      </c>
      <c r="AR12" s="312">
        <v>0</v>
      </c>
      <c r="AS12" s="312">
        <v>0</v>
      </c>
      <c r="AT12" s="312">
        <v>0</v>
      </c>
      <c r="AU12" s="312">
        <v>0</v>
      </c>
      <c r="AV12" s="312">
        <v>0</v>
      </c>
      <c r="AW12" s="312">
        <v>0</v>
      </c>
      <c r="AX12" s="312">
        <v>0</v>
      </c>
      <c r="AY12" s="312">
        <v>0</v>
      </c>
      <c r="AZ12" s="312">
        <v>0</v>
      </c>
      <c r="BA12" s="312">
        <v>0</v>
      </c>
      <c r="BB12" s="312">
        <v>0</v>
      </c>
      <c r="BC12" s="312">
        <v>0</v>
      </c>
      <c r="BD12" s="312">
        <v>8681661</v>
      </c>
      <c r="BE12" s="312">
        <v>0</v>
      </c>
      <c r="BF12" s="312">
        <v>0</v>
      </c>
      <c r="BG12" s="312">
        <v>0</v>
      </c>
      <c r="BH12" s="312">
        <v>0</v>
      </c>
      <c r="BI12" s="312">
        <v>0</v>
      </c>
      <c r="BJ12" s="312">
        <v>0</v>
      </c>
      <c r="BK12" s="312">
        <v>0</v>
      </c>
      <c r="BL12" s="312">
        <v>0</v>
      </c>
      <c r="BM12" s="312">
        <v>0</v>
      </c>
      <c r="BN12" s="312">
        <v>0</v>
      </c>
      <c r="BO12" s="312">
        <v>0</v>
      </c>
      <c r="BP12" s="312">
        <v>0</v>
      </c>
      <c r="BQ12" s="312">
        <v>0</v>
      </c>
      <c r="BR12" s="312">
        <v>0</v>
      </c>
      <c r="BS12" s="312">
        <v>0</v>
      </c>
      <c r="BT12" s="312">
        <v>0</v>
      </c>
      <c r="BU12" s="312">
        <v>0</v>
      </c>
      <c r="BV12" s="267">
        <v>48003467.479999997</v>
      </c>
      <c r="BW12" s="293"/>
      <c r="BX12" s="293"/>
      <c r="BY12" s="293"/>
      <c r="BZ12" s="293"/>
      <c r="CA12" s="293"/>
      <c r="CB12" s="293"/>
      <c r="CC12" s="293"/>
      <c r="CD12" s="293"/>
      <c r="CE12" s="293"/>
      <c r="CF12" s="293"/>
      <c r="CG12" s="293"/>
      <c r="CH12" s="293"/>
      <c r="CI12" s="293"/>
      <c r="CJ12" s="293"/>
      <c r="CK12" s="293"/>
    </row>
    <row r="13" spans="1:89" s="294" customFormat="1" x14ac:dyDescent="0.25">
      <c r="A13" s="261" t="s">
        <v>141</v>
      </c>
      <c r="B13" s="312">
        <v>2906052.52</v>
      </c>
      <c r="C13" s="312">
        <v>103679</v>
      </c>
      <c r="D13" s="312">
        <v>0</v>
      </c>
      <c r="E13" s="312">
        <v>0</v>
      </c>
      <c r="F13" s="312">
        <v>1433301.03</v>
      </c>
      <c r="G13" s="312">
        <v>5057670.87</v>
      </c>
      <c r="H13" s="312">
        <v>203718.59</v>
      </c>
      <c r="I13" s="312">
        <v>3810725.55</v>
      </c>
      <c r="J13" s="312">
        <v>1174981</v>
      </c>
      <c r="K13" s="312">
        <v>0</v>
      </c>
      <c r="L13" s="312">
        <v>731689</v>
      </c>
      <c r="M13" s="312">
        <v>36835.72</v>
      </c>
      <c r="N13" s="312">
        <v>161919.72</v>
      </c>
      <c r="O13" s="312">
        <v>41778693.810000002</v>
      </c>
      <c r="P13" s="312">
        <v>0</v>
      </c>
      <c r="Q13" s="312">
        <v>12469123.470000001</v>
      </c>
      <c r="R13" s="312">
        <v>339000</v>
      </c>
      <c r="S13" s="312">
        <v>168544</v>
      </c>
      <c r="T13" s="312">
        <v>0</v>
      </c>
      <c r="U13" s="312">
        <v>2659199</v>
      </c>
      <c r="V13" s="312">
        <v>0</v>
      </c>
      <c r="W13" s="312">
        <v>9532666</v>
      </c>
      <c r="X13" s="312">
        <v>237538</v>
      </c>
      <c r="Y13" s="312">
        <v>2828811.9</v>
      </c>
      <c r="Z13" s="312">
        <v>0</v>
      </c>
      <c r="AA13" s="312">
        <v>3966506</v>
      </c>
      <c r="AB13" s="312">
        <v>10400</v>
      </c>
      <c r="AC13" s="312">
        <v>13169458.689999999</v>
      </c>
      <c r="AD13" s="312">
        <v>52582.22</v>
      </c>
      <c r="AE13" s="312">
        <v>0</v>
      </c>
      <c r="AF13" s="312">
        <v>3795027.2</v>
      </c>
      <c r="AG13" s="312">
        <v>550785207.07000005</v>
      </c>
      <c r="AH13" s="312">
        <v>458814.83</v>
      </c>
      <c r="AI13" s="312">
        <v>755220.64</v>
      </c>
      <c r="AJ13" s="312">
        <v>926532</v>
      </c>
      <c r="AK13" s="312">
        <v>0</v>
      </c>
      <c r="AL13" s="312">
        <v>1545882</v>
      </c>
      <c r="AM13" s="312">
        <v>0</v>
      </c>
      <c r="AN13" s="312">
        <v>1131450</v>
      </c>
      <c r="AO13" s="312">
        <v>736999.92</v>
      </c>
      <c r="AP13" s="312">
        <v>1366423</v>
      </c>
      <c r="AQ13" s="312">
        <v>0</v>
      </c>
      <c r="AR13" s="312">
        <v>0</v>
      </c>
      <c r="AS13" s="312">
        <v>0</v>
      </c>
      <c r="AT13" s="312">
        <v>1205468.9099999999</v>
      </c>
      <c r="AU13" s="312">
        <v>1237074</v>
      </c>
      <c r="AV13" s="312">
        <v>0</v>
      </c>
      <c r="AW13" s="312">
        <v>17657</v>
      </c>
      <c r="AX13" s="312">
        <v>15726347.93</v>
      </c>
      <c r="AY13" s="312">
        <v>420000</v>
      </c>
      <c r="AZ13" s="312">
        <v>1457000</v>
      </c>
      <c r="BA13" s="312">
        <v>562670</v>
      </c>
      <c r="BB13" s="312">
        <v>697032.77</v>
      </c>
      <c r="BC13" s="312">
        <v>2453000</v>
      </c>
      <c r="BD13" s="312">
        <v>25911600</v>
      </c>
      <c r="BE13" s="312">
        <v>23460</v>
      </c>
      <c r="BF13" s="312">
        <v>0</v>
      </c>
      <c r="BG13" s="312">
        <v>0</v>
      </c>
      <c r="BH13" s="312">
        <v>82885.63</v>
      </c>
      <c r="BI13" s="312">
        <v>100</v>
      </c>
      <c r="BJ13" s="312">
        <v>4112753.79</v>
      </c>
      <c r="BK13" s="312">
        <v>0</v>
      </c>
      <c r="BL13" s="312">
        <v>8066233.6699999999</v>
      </c>
      <c r="BM13" s="312">
        <v>7360924</v>
      </c>
      <c r="BN13" s="312">
        <v>167697.4</v>
      </c>
      <c r="BO13" s="312">
        <v>916723</v>
      </c>
      <c r="BP13" s="312">
        <v>1400285</v>
      </c>
      <c r="BQ13" s="312">
        <v>298145.28000000003</v>
      </c>
      <c r="BR13" s="312">
        <v>0</v>
      </c>
      <c r="BS13" s="312">
        <v>282017</v>
      </c>
      <c r="BT13" s="312">
        <v>1291636</v>
      </c>
      <c r="BU13" s="312">
        <v>1986764</v>
      </c>
      <c r="BV13" s="267">
        <v>740012128.12999976</v>
      </c>
      <c r="BW13" s="293"/>
      <c r="BX13" s="293"/>
      <c r="BY13" s="293"/>
      <c r="BZ13" s="293"/>
      <c r="CA13" s="293"/>
      <c r="CB13" s="293"/>
      <c r="CC13" s="293"/>
      <c r="CD13" s="293"/>
      <c r="CE13" s="293"/>
      <c r="CF13" s="293"/>
      <c r="CG13" s="293"/>
      <c r="CH13" s="293"/>
      <c r="CI13" s="293"/>
      <c r="CJ13" s="293"/>
      <c r="CK13" s="293"/>
    </row>
    <row r="14" spans="1:89" s="335" customFormat="1" ht="14.4" thickBot="1" x14ac:dyDescent="0.3">
      <c r="A14" s="260" t="s">
        <v>122</v>
      </c>
      <c r="B14" s="334">
        <v>109843680.09999999</v>
      </c>
      <c r="C14" s="334">
        <v>4388977.7399999984</v>
      </c>
      <c r="D14" s="334">
        <v>82859234</v>
      </c>
      <c r="E14" s="334">
        <v>35022047.380000003</v>
      </c>
      <c r="F14" s="334">
        <v>106365275.22000003</v>
      </c>
      <c r="G14" s="334">
        <v>177003900.65000001</v>
      </c>
      <c r="H14" s="334">
        <v>187640143.20000002</v>
      </c>
      <c r="I14" s="334">
        <v>105535459.29999994</v>
      </c>
      <c r="J14" s="334">
        <v>21285701.620000005</v>
      </c>
      <c r="K14" s="334">
        <v>3181205.75</v>
      </c>
      <c r="L14" s="334">
        <v>30935633.460999988</v>
      </c>
      <c r="M14" s="334">
        <v>5113134.0299999993</v>
      </c>
      <c r="N14" s="334">
        <v>29357613.239999991</v>
      </c>
      <c r="O14" s="334">
        <v>777874859.3599999</v>
      </c>
      <c r="P14" s="334">
        <v>104871193.76999998</v>
      </c>
      <c r="Q14" s="334">
        <v>309190309.47000009</v>
      </c>
      <c r="R14" s="334">
        <v>46140971.699999996</v>
      </c>
      <c r="S14" s="334">
        <v>8584923.6499999985</v>
      </c>
      <c r="T14" s="334">
        <v>65556001.219999984</v>
      </c>
      <c r="U14" s="334">
        <v>75173925.950000003</v>
      </c>
      <c r="V14" s="334">
        <v>8894456.9879999999</v>
      </c>
      <c r="W14" s="334">
        <v>125014885.77999997</v>
      </c>
      <c r="X14" s="334">
        <v>24521832.340000004</v>
      </c>
      <c r="Y14" s="334">
        <v>177536769.13000005</v>
      </c>
      <c r="Z14" s="334">
        <v>68842452.13000001</v>
      </c>
      <c r="AA14" s="334">
        <v>77972969</v>
      </c>
      <c r="AB14" s="334">
        <v>7626453.6599999983</v>
      </c>
      <c r="AC14" s="334">
        <v>611125921.58000004</v>
      </c>
      <c r="AD14" s="334">
        <v>1224454.94</v>
      </c>
      <c r="AE14" s="334">
        <v>9241649.7200000025</v>
      </c>
      <c r="AF14" s="334">
        <v>424630682.40999991</v>
      </c>
      <c r="AG14" s="334">
        <v>30203198268.419994</v>
      </c>
      <c r="AH14" s="334">
        <v>951554266.76999998</v>
      </c>
      <c r="AI14" s="334">
        <v>58894446.37000002</v>
      </c>
      <c r="AJ14" s="334">
        <v>14423443</v>
      </c>
      <c r="AK14" s="334">
        <v>76976073</v>
      </c>
      <c r="AL14" s="334">
        <v>262528686.28999981</v>
      </c>
      <c r="AM14" s="334">
        <v>25671535.390000004</v>
      </c>
      <c r="AN14" s="334">
        <v>39798500.080000006</v>
      </c>
      <c r="AO14" s="334">
        <v>344098777.06999999</v>
      </c>
      <c r="AP14" s="334">
        <v>20361534.350000001</v>
      </c>
      <c r="AQ14" s="334">
        <v>105258680</v>
      </c>
      <c r="AR14" s="334">
        <v>96513423.990000024</v>
      </c>
      <c r="AS14" s="334">
        <v>172442123.58000004</v>
      </c>
      <c r="AT14" s="334">
        <v>30628157.710000001</v>
      </c>
      <c r="AU14" s="334">
        <v>74156949.180000007</v>
      </c>
      <c r="AV14" s="334">
        <v>80105692.930000007</v>
      </c>
      <c r="AW14" s="334">
        <v>11044800.57</v>
      </c>
      <c r="AX14" s="334">
        <v>251590464.08000004</v>
      </c>
      <c r="AY14" s="334">
        <v>27706673.749999993</v>
      </c>
      <c r="AZ14" s="334">
        <v>34798787</v>
      </c>
      <c r="BA14" s="334">
        <v>120200783</v>
      </c>
      <c r="BB14" s="334">
        <v>21072406.639999997</v>
      </c>
      <c r="BC14" s="334">
        <v>89866490</v>
      </c>
      <c r="BD14" s="334">
        <v>1410011535</v>
      </c>
      <c r="BE14" s="334">
        <v>111771599.46000004</v>
      </c>
      <c r="BF14" s="334">
        <v>9323867.950000003</v>
      </c>
      <c r="BG14" s="334">
        <v>10037600.699999999</v>
      </c>
      <c r="BH14" s="334">
        <v>8709991.7200000044</v>
      </c>
      <c r="BI14" s="334">
        <v>43483575.629999995</v>
      </c>
      <c r="BJ14" s="334">
        <v>128017298.49000001</v>
      </c>
      <c r="BK14" s="334">
        <v>15836046.48</v>
      </c>
      <c r="BL14" s="334">
        <v>4225074776.3100009</v>
      </c>
      <c r="BM14" s="334">
        <v>295960682</v>
      </c>
      <c r="BN14" s="334">
        <v>18980311.569999993</v>
      </c>
      <c r="BO14" s="334">
        <v>233813008</v>
      </c>
      <c r="BP14" s="334">
        <v>39539932.290000007</v>
      </c>
      <c r="BQ14" s="334">
        <v>11007229.43</v>
      </c>
      <c r="BR14" s="334">
        <v>15670678</v>
      </c>
      <c r="BS14" s="334">
        <v>64316534</v>
      </c>
      <c r="BT14" s="334">
        <v>103859265.22</v>
      </c>
      <c r="BU14" s="334">
        <v>48136224.339999989</v>
      </c>
      <c r="BV14" s="440">
        <v>43728997838.248985</v>
      </c>
      <c r="BW14" s="189"/>
      <c r="BX14" s="169"/>
      <c r="BY14" s="169"/>
      <c r="BZ14" s="169"/>
      <c r="CA14" s="169"/>
      <c r="CB14" s="169"/>
      <c r="CC14" s="169"/>
      <c r="CD14" s="169"/>
      <c r="CE14" s="169"/>
      <c r="CF14" s="169"/>
      <c r="CG14" s="169"/>
      <c r="CH14" s="169"/>
      <c r="CI14" s="169"/>
      <c r="CJ14" s="169"/>
      <c r="CK14" s="169"/>
    </row>
    <row r="15" spans="1:89" s="170" customFormat="1" ht="12.75" customHeight="1" thickTop="1" x14ac:dyDescent="0.25">
      <c r="A15" s="261"/>
      <c r="B15" s="313"/>
      <c r="C15" s="313"/>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c r="BO15" s="313"/>
      <c r="BP15" s="313"/>
      <c r="BQ15" s="313"/>
      <c r="BR15" s="313"/>
      <c r="BS15" s="313"/>
      <c r="BT15" s="313"/>
      <c r="BU15" s="313"/>
      <c r="BV15" s="313"/>
      <c r="BW15" s="169"/>
      <c r="BX15" s="169"/>
      <c r="BY15" s="169"/>
      <c r="BZ15" s="169"/>
      <c r="CA15" s="169"/>
      <c r="CB15" s="169"/>
      <c r="CC15" s="169"/>
      <c r="CD15" s="169"/>
      <c r="CE15" s="169"/>
      <c r="CF15" s="169"/>
      <c r="CG15" s="169"/>
      <c r="CH15" s="169"/>
      <c r="CI15" s="169"/>
      <c r="CJ15" s="169"/>
      <c r="CK15" s="169"/>
    </row>
    <row r="16" spans="1:89" s="170" customFormat="1" x14ac:dyDescent="0.25">
      <c r="A16" s="261" t="s">
        <v>62</v>
      </c>
      <c r="B16" s="424">
        <v>3730533.17</v>
      </c>
      <c r="C16" s="424">
        <v>826072.44999999984</v>
      </c>
      <c r="D16" s="424">
        <v>14600621</v>
      </c>
      <c r="E16" s="424">
        <v>4774455.46</v>
      </c>
      <c r="F16" s="424">
        <v>14476493.16</v>
      </c>
      <c r="G16" s="424">
        <v>25157724.149999999</v>
      </c>
      <c r="H16" s="424">
        <v>20399892.830000002</v>
      </c>
      <c r="I16" s="424">
        <v>8110446.8599999994</v>
      </c>
      <c r="J16" s="424">
        <v>3941160.58</v>
      </c>
      <c r="K16" s="424">
        <v>426326.49</v>
      </c>
      <c r="L16" s="424">
        <v>9146488.0700000003</v>
      </c>
      <c r="M16" s="424">
        <v>800860.94000000006</v>
      </c>
      <c r="N16" s="424">
        <v>3242689.7600000007</v>
      </c>
      <c r="O16" s="424">
        <v>113087927.42999999</v>
      </c>
      <c r="P16" s="424">
        <v>15226327.550000001</v>
      </c>
      <c r="Q16" s="424">
        <v>28056235.119999997</v>
      </c>
      <c r="R16" s="424">
        <v>10120595.030000001</v>
      </c>
      <c r="S16" s="424">
        <v>2331732.4300000006</v>
      </c>
      <c r="T16" s="424">
        <v>12416733.460000001</v>
      </c>
      <c r="U16" s="424">
        <v>9742277.540000001</v>
      </c>
      <c r="V16" s="424">
        <v>1024240.55</v>
      </c>
      <c r="W16" s="424">
        <v>17513622.369999997</v>
      </c>
      <c r="X16" s="424">
        <v>3045629.46</v>
      </c>
      <c r="Y16" s="424">
        <v>28282315.719999999</v>
      </c>
      <c r="Z16" s="424">
        <v>9591525.7600000016</v>
      </c>
      <c r="AA16" s="424">
        <v>10663420</v>
      </c>
      <c r="AB16" s="424">
        <v>2363970</v>
      </c>
      <c r="AC16" s="424">
        <v>84323963.450000003</v>
      </c>
      <c r="AD16" s="424">
        <v>231702.39</v>
      </c>
      <c r="AE16" s="424">
        <v>3185338.19</v>
      </c>
      <c r="AF16" s="424">
        <v>72931389.679999977</v>
      </c>
      <c r="AG16" s="424">
        <v>474961650.56</v>
      </c>
      <c r="AH16" s="424">
        <v>149719497.76999998</v>
      </c>
      <c r="AI16" s="424">
        <v>6559786.9800000004</v>
      </c>
      <c r="AJ16" s="424">
        <v>1540377</v>
      </c>
      <c r="AK16" s="424">
        <v>9395033</v>
      </c>
      <c r="AL16" s="424">
        <v>33641821.109999999</v>
      </c>
      <c r="AM16" s="424">
        <v>4295955.38</v>
      </c>
      <c r="AN16" s="424">
        <v>4574865.5599999996</v>
      </c>
      <c r="AO16" s="424">
        <v>52398023.510000005</v>
      </c>
      <c r="AP16" s="424">
        <v>3966272.41</v>
      </c>
      <c r="AQ16" s="424">
        <v>15149233</v>
      </c>
      <c r="AR16" s="424">
        <v>13152657.339999998</v>
      </c>
      <c r="AS16" s="424">
        <v>20137402.98</v>
      </c>
      <c r="AT16" s="424">
        <v>4927124.4400000004</v>
      </c>
      <c r="AU16" s="424">
        <v>5896511</v>
      </c>
      <c r="AV16" s="424">
        <v>11417602.290000001</v>
      </c>
      <c r="AW16" s="424">
        <v>2219822.58</v>
      </c>
      <c r="AX16" s="424">
        <v>39247721.510000005</v>
      </c>
      <c r="AY16" s="424">
        <v>4367451.18</v>
      </c>
      <c r="AZ16" s="424">
        <v>6417365</v>
      </c>
      <c r="BA16" s="424">
        <v>20445301</v>
      </c>
      <c r="BB16" s="424">
        <v>4716304.16</v>
      </c>
      <c r="BC16" s="424">
        <v>13825947</v>
      </c>
      <c r="BD16" s="424">
        <v>120695919</v>
      </c>
      <c r="BE16" s="424">
        <v>12555952.090000002</v>
      </c>
      <c r="BF16" s="424">
        <v>1686101.6800000002</v>
      </c>
      <c r="BG16" s="424">
        <v>2054646.75</v>
      </c>
      <c r="BH16" s="424">
        <v>3170746.57</v>
      </c>
      <c r="BI16" s="424">
        <v>5092047.87</v>
      </c>
      <c r="BJ16" s="424">
        <v>16306046.060000001</v>
      </c>
      <c r="BK16" s="424">
        <v>2520582.46</v>
      </c>
      <c r="BL16" s="424">
        <v>504045600.14000005</v>
      </c>
      <c r="BM16" s="424">
        <v>44938084</v>
      </c>
      <c r="BN16" s="424">
        <v>3586088.8</v>
      </c>
      <c r="BO16" s="424">
        <v>33860295</v>
      </c>
      <c r="BP16" s="424">
        <v>6284452.7400000002</v>
      </c>
      <c r="BQ16" s="424">
        <v>2753639.01</v>
      </c>
      <c r="BR16" s="424">
        <v>1699267</v>
      </c>
      <c r="BS16" s="424">
        <v>9319245</v>
      </c>
      <c r="BT16" s="424">
        <v>12855120.59</v>
      </c>
      <c r="BU16" s="424">
        <v>6330589.7399999993</v>
      </c>
      <c r="BV16" s="324">
        <v>2226500862.3099999</v>
      </c>
      <c r="BW16" s="169"/>
      <c r="BX16" s="169"/>
      <c r="BY16" s="169"/>
      <c r="BZ16" s="169"/>
      <c r="CA16" s="169"/>
      <c r="CB16" s="169"/>
      <c r="CC16" s="169"/>
      <c r="CD16" s="169"/>
      <c r="CE16" s="169"/>
      <c r="CF16" s="169"/>
      <c r="CG16" s="169"/>
      <c r="CH16" s="169"/>
      <c r="CI16" s="169"/>
      <c r="CJ16" s="169"/>
      <c r="CK16" s="169"/>
    </row>
    <row r="17" spans="1:89" s="294" customFormat="1" ht="15" customHeight="1" x14ac:dyDescent="0.25">
      <c r="A17" s="261" t="s">
        <v>63</v>
      </c>
      <c r="B17" s="312">
        <v>36901.61</v>
      </c>
      <c r="C17" s="312">
        <v>28578.93</v>
      </c>
      <c r="D17" s="312">
        <v>512149</v>
      </c>
      <c r="E17" s="312">
        <v>469814.38</v>
      </c>
      <c r="F17" s="312">
        <v>245063.16</v>
      </c>
      <c r="G17" s="312">
        <v>562744.02</v>
      </c>
      <c r="H17" s="312">
        <v>1043794.5199999999</v>
      </c>
      <c r="I17" s="312">
        <v>134129.32</v>
      </c>
      <c r="J17" s="312">
        <v>95766.8</v>
      </c>
      <c r="K17" s="312">
        <v>12727.69</v>
      </c>
      <c r="L17" s="312">
        <v>9196.0399999999991</v>
      </c>
      <c r="M17" s="312">
        <v>0</v>
      </c>
      <c r="N17" s="312">
        <v>56792.9</v>
      </c>
      <c r="O17" s="312">
        <v>0</v>
      </c>
      <c r="P17" s="312">
        <v>171591.25</v>
      </c>
      <c r="Q17" s="312">
        <v>514278.2</v>
      </c>
      <c r="R17" s="312">
        <v>0</v>
      </c>
      <c r="S17" s="312">
        <v>78597.61</v>
      </c>
      <c r="T17" s="312">
        <v>26681.37</v>
      </c>
      <c r="U17" s="312">
        <v>245435.93</v>
      </c>
      <c r="V17" s="312">
        <v>173244.04</v>
      </c>
      <c r="W17" s="312">
        <v>426931.79</v>
      </c>
      <c r="X17" s="312">
        <v>96654.2</v>
      </c>
      <c r="Y17" s="312">
        <v>367982.37</v>
      </c>
      <c r="Z17" s="312">
        <v>352857.27</v>
      </c>
      <c r="AA17" s="312">
        <v>393547</v>
      </c>
      <c r="AB17" s="312">
        <v>40415.269999999997</v>
      </c>
      <c r="AC17" s="312">
        <v>1293077.96</v>
      </c>
      <c r="AD17" s="312">
        <v>201.76</v>
      </c>
      <c r="AE17" s="312">
        <v>0</v>
      </c>
      <c r="AF17" s="312">
        <v>1488531.42</v>
      </c>
      <c r="AG17" s="312">
        <v>155015282.81999999</v>
      </c>
      <c r="AH17" s="312">
        <v>5120701.91</v>
      </c>
      <c r="AI17" s="312">
        <v>433000</v>
      </c>
      <c r="AJ17" s="312">
        <v>38999</v>
      </c>
      <c r="AK17" s="312">
        <v>0</v>
      </c>
      <c r="AL17" s="312">
        <v>62546.239999999998</v>
      </c>
      <c r="AM17" s="312">
        <v>0</v>
      </c>
      <c r="AN17" s="312">
        <v>161260.21</v>
      </c>
      <c r="AO17" s="312">
        <v>3079848.33</v>
      </c>
      <c r="AP17" s="312">
        <v>41087.71</v>
      </c>
      <c r="AQ17" s="312">
        <v>0</v>
      </c>
      <c r="AR17" s="312">
        <v>318359.34000000003</v>
      </c>
      <c r="AS17" s="312">
        <v>1469.06</v>
      </c>
      <c r="AT17" s="312">
        <v>15726.78</v>
      </c>
      <c r="AU17" s="312">
        <v>233084.69</v>
      </c>
      <c r="AV17" s="312">
        <v>1042339.6499999999</v>
      </c>
      <c r="AW17" s="312">
        <v>1071.3599999999999</v>
      </c>
      <c r="AX17" s="312">
        <v>424767.25</v>
      </c>
      <c r="AY17" s="312">
        <v>1721.9499999999998</v>
      </c>
      <c r="AZ17" s="312">
        <v>222506</v>
      </c>
      <c r="BA17" s="312">
        <v>245156</v>
      </c>
      <c r="BB17" s="312">
        <v>0</v>
      </c>
      <c r="BC17" s="312">
        <v>178028</v>
      </c>
      <c r="BD17" s="312">
        <v>6469458</v>
      </c>
      <c r="BE17" s="312">
        <v>0</v>
      </c>
      <c r="BF17" s="312">
        <v>21587.69</v>
      </c>
      <c r="BG17" s="312">
        <v>775.3</v>
      </c>
      <c r="BH17" s="312">
        <v>18428.919999999998</v>
      </c>
      <c r="BI17" s="312">
        <v>67760.42</v>
      </c>
      <c r="BJ17" s="312">
        <v>211394.35</v>
      </c>
      <c r="BK17" s="312">
        <v>87074.99</v>
      </c>
      <c r="BL17" s="312">
        <v>13579323.5</v>
      </c>
      <c r="BM17" s="312">
        <v>892612</v>
      </c>
      <c r="BN17" s="312">
        <v>27695.78</v>
      </c>
      <c r="BO17" s="312">
        <v>1807876</v>
      </c>
      <c r="BP17" s="312">
        <v>202281.58000000002</v>
      </c>
      <c r="BQ17" s="312">
        <v>0</v>
      </c>
      <c r="BR17" s="312">
        <v>29633</v>
      </c>
      <c r="BS17" s="312">
        <v>0</v>
      </c>
      <c r="BT17" s="312">
        <v>214593.03</v>
      </c>
      <c r="BU17" s="312">
        <v>213014.98</v>
      </c>
      <c r="BV17" s="316">
        <v>199358151.65000004</v>
      </c>
      <c r="BW17" s="293"/>
      <c r="BX17" s="293"/>
      <c r="BY17" s="293"/>
      <c r="BZ17" s="293"/>
      <c r="CA17" s="293"/>
      <c r="CB17" s="293"/>
      <c r="CC17" s="293"/>
      <c r="CD17" s="293"/>
      <c r="CE17" s="293"/>
      <c r="CF17" s="293"/>
      <c r="CG17" s="293"/>
      <c r="CH17" s="293"/>
      <c r="CI17" s="293"/>
      <c r="CJ17" s="293"/>
      <c r="CK17" s="293"/>
    </row>
    <row r="18" spans="1:89" s="294" customFormat="1" ht="15" customHeight="1" x14ac:dyDescent="0.25">
      <c r="A18" s="261" t="s">
        <v>256</v>
      </c>
      <c r="B18" s="312">
        <v>0</v>
      </c>
      <c r="C18" s="312">
        <v>0</v>
      </c>
      <c r="D18" s="312">
        <v>2458024</v>
      </c>
      <c r="E18" s="312">
        <v>0</v>
      </c>
      <c r="F18" s="312">
        <v>714413.44</v>
      </c>
      <c r="G18" s="312">
        <v>0</v>
      </c>
      <c r="H18" s="312">
        <v>3890.92</v>
      </c>
      <c r="I18" s="312">
        <v>31707871.129999999</v>
      </c>
      <c r="J18" s="312">
        <v>0</v>
      </c>
      <c r="K18" s="312">
        <v>440605.48</v>
      </c>
      <c r="L18" s="312">
        <v>0</v>
      </c>
      <c r="M18" s="312">
        <v>0</v>
      </c>
      <c r="N18" s="312">
        <v>532259.52</v>
      </c>
      <c r="O18" s="312">
        <v>4.5</v>
      </c>
      <c r="P18" s="312">
        <v>0</v>
      </c>
      <c r="Q18" s="312">
        <v>20531269.309999999</v>
      </c>
      <c r="R18" s="312">
        <v>2972441.83</v>
      </c>
      <c r="S18" s="312">
        <v>0</v>
      </c>
      <c r="T18" s="312">
        <v>0</v>
      </c>
      <c r="U18" s="312">
        <v>16313739.380000001</v>
      </c>
      <c r="V18" s="312">
        <v>0</v>
      </c>
      <c r="W18" s="312">
        <v>48645456.969999999</v>
      </c>
      <c r="X18" s="312">
        <v>37220.82</v>
      </c>
      <c r="Y18" s="312">
        <v>1569550.13</v>
      </c>
      <c r="Z18" s="312">
        <v>0</v>
      </c>
      <c r="AA18" s="312">
        <v>80072</v>
      </c>
      <c r="AB18" s="312">
        <v>0</v>
      </c>
      <c r="AC18" s="312">
        <v>43120573.009999998</v>
      </c>
      <c r="AD18" s="312">
        <v>40951.94</v>
      </c>
      <c r="AE18" s="312">
        <v>0</v>
      </c>
      <c r="AF18" s="312">
        <v>0</v>
      </c>
      <c r="AG18" s="312">
        <v>21962867778.139999</v>
      </c>
      <c r="AH18" s="312">
        <v>4185820.74</v>
      </c>
      <c r="AI18" s="312">
        <v>3826968.06</v>
      </c>
      <c r="AJ18" s="312">
        <v>680164</v>
      </c>
      <c r="AK18" s="312">
        <v>0</v>
      </c>
      <c r="AL18" s="312">
        <v>0</v>
      </c>
      <c r="AM18" s="312">
        <v>0</v>
      </c>
      <c r="AN18" s="312">
        <v>963975.4</v>
      </c>
      <c r="AO18" s="312">
        <v>7284426.5</v>
      </c>
      <c r="AP18" s="312">
        <v>0</v>
      </c>
      <c r="AQ18" s="312">
        <v>318047</v>
      </c>
      <c r="AR18" s="312">
        <v>0</v>
      </c>
      <c r="AS18" s="312">
        <v>23574.89</v>
      </c>
      <c r="AT18" s="312">
        <v>550158.34</v>
      </c>
      <c r="AU18" s="312">
        <v>0</v>
      </c>
      <c r="AV18" s="312">
        <v>238462.62</v>
      </c>
      <c r="AW18" s="312">
        <v>32126.95</v>
      </c>
      <c r="AX18" s="312">
        <v>0</v>
      </c>
      <c r="AY18" s="312">
        <v>0</v>
      </c>
      <c r="AZ18" s="312">
        <v>76681</v>
      </c>
      <c r="BA18" s="312">
        <v>4973393</v>
      </c>
      <c r="BB18" s="312">
        <v>182686.86</v>
      </c>
      <c r="BC18" s="312">
        <v>0</v>
      </c>
      <c r="BD18" s="312">
        <v>14483488</v>
      </c>
      <c r="BE18" s="312">
        <v>1945721.31</v>
      </c>
      <c r="BF18" s="312">
        <v>176578.2</v>
      </c>
      <c r="BG18" s="312">
        <v>1572286.13</v>
      </c>
      <c r="BH18" s="312">
        <v>0</v>
      </c>
      <c r="BI18" s="312">
        <v>8153493.21</v>
      </c>
      <c r="BJ18" s="312">
        <v>27227.62</v>
      </c>
      <c r="BK18" s="312">
        <v>304949.19</v>
      </c>
      <c r="BL18" s="312">
        <v>381353993.85000002</v>
      </c>
      <c r="BM18" s="312">
        <v>700000</v>
      </c>
      <c r="BN18" s="312">
        <v>0</v>
      </c>
      <c r="BO18" s="312">
        <v>953</v>
      </c>
      <c r="BP18" s="312">
        <v>0</v>
      </c>
      <c r="BQ18" s="312">
        <v>0</v>
      </c>
      <c r="BR18" s="312">
        <v>0</v>
      </c>
      <c r="BS18" s="312">
        <v>0</v>
      </c>
      <c r="BT18" s="312">
        <v>4682324.25</v>
      </c>
      <c r="BU18" s="312">
        <v>0</v>
      </c>
      <c r="BV18" s="316">
        <v>22568773622.640003</v>
      </c>
      <c r="BW18" s="293"/>
      <c r="BX18" s="293"/>
      <c r="BY18" s="293"/>
      <c r="BZ18" s="293"/>
      <c r="CA18" s="293"/>
      <c r="CB18" s="293"/>
      <c r="CC18" s="293"/>
      <c r="CD18" s="293"/>
      <c r="CE18" s="293"/>
      <c r="CF18" s="293"/>
      <c r="CG18" s="293"/>
      <c r="CH18" s="293"/>
      <c r="CI18" s="293"/>
      <c r="CJ18" s="293"/>
      <c r="CK18" s="293"/>
    </row>
    <row r="19" spans="1:89" s="344" customFormat="1" ht="26.4" x14ac:dyDescent="0.25">
      <c r="A19" s="498" t="s">
        <v>313</v>
      </c>
      <c r="B19" s="479">
        <v>0</v>
      </c>
      <c r="C19" s="479">
        <v>117723.12</v>
      </c>
      <c r="D19" s="479">
        <v>51643</v>
      </c>
      <c r="E19" s="479">
        <v>889784.92</v>
      </c>
      <c r="F19" s="479">
        <v>2508471.35</v>
      </c>
      <c r="G19" s="479">
        <v>768634.32</v>
      </c>
      <c r="H19" s="479">
        <v>27273252.48</v>
      </c>
      <c r="I19" s="479">
        <v>0</v>
      </c>
      <c r="J19" s="479">
        <v>61867.62</v>
      </c>
      <c r="K19" s="479">
        <v>0</v>
      </c>
      <c r="L19" s="479">
        <v>409227.44</v>
      </c>
      <c r="M19" s="479">
        <v>0</v>
      </c>
      <c r="N19" s="479">
        <v>0</v>
      </c>
      <c r="O19" s="479">
        <v>10800506.51</v>
      </c>
      <c r="P19" s="479">
        <v>0</v>
      </c>
      <c r="Q19" s="479">
        <v>326359.46999999997</v>
      </c>
      <c r="R19" s="479">
        <v>5411328.6200000001</v>
      </c>
      <c r="S19" s="479">
        <v>1300000</v>
      </c>
      <c r="T19" s="479">
        <v>3258617.49</v>
      </c>
      <c r="U19" s="479">
        <v>3217604.44</v>
      </c>
      <c r="V19" s="479">
        <v>0</v>
      </c>
      <c r="W19" s="479">
        <v>4476345.8600000003</v>
      </c>
      <c r="X19" s="479">
        <v>2924435.49</v>
      </c>
      <c r="Y19" s="479">
        <v>2559752.8600000003</v>
      </c>
      <c r="Z19" s="479">
        <v>5203102.76</v>
      </c>
      <c r="AA19" s="479">
        <v>4261405</v>
      </c>
      <c r="AB19" s="479">
        <v>0</v>
      </c>
      <c r="AC19" s="479">
        <v>0</v>
      </c>
      <c r="AD19" s="479">
        <v>0</v>
      </c>
      <c r="AE19" s="479">
        <v>743632.92</v>
      </c>
      <c r="AF19" s="479">
        <v>4116737.64</v>
      </c>
      <c r="AG19" s="479">
        <v>258824531.80000001</v>
      </c>
      <c r="AH19" s="479">
        <v>49000000</v>
      </c>
      <c r="AI19" s="479">
        <v>11605905.15</v>
      </c>
      <c r="AJ19" s="479">
        <v>0</v>
      </c>
      <c r="AK19" s="479">
        <v>10705021</v>
      </c>
      <c r="AL19" s="479">
        <v>1027045.8</v>
      </c>
      <c r="AM19" s="479">
        <v>680376.11</v>
      </c>
      <c r="AN19" s="479">
        <v>2217318.29</v>
      </c>
      <c r="AO19" s="479">
        <v>2304000</v>
      </c>
      <c r="AP19" s="479">
        <v>1037328.03</v>
      </c>
      <c r="AQ19" s="479">
        <v>1103996</v>
      </c>
      <c r="AR19" s="479">
        <v>1017249.02</v>
      </c>
      <c r="AS19" s="479">
        <v>3515074.97</v>
      </c>
      <c r="AT19" s="479">
        <v>2668029.9399999995</v>
      </c>
      <c r="AU19" s="479">
        <v>0</v>
      </c>
      <c r="AV19" s="479">
        <v>698480</v>
      </c>
      <c r="AW19" s="479">
        <v>1000413.32</v>
      </c>
      <c r="AX19" s="479">
        <v>492910.86</v>
      </c>
      <c r="AY19" s="479">
        <v>423852.49</v>
      </c>
      <c r="AZ19" s="479">
        <v>200000</v>
      </c>
      <c r="BA19" s="479">
        <v>1000000</v>
      </c>
      <c r="BB19" s="479">
        <v>101243.33</v>
      </c>
      <c r="BC19" s="479">
        <v>1378000</v>
      </c>
      <c r="BD19" s="479">
        <v>85420174</v>
      </c>
      <c r="BE19" s="479">
        <v>6821.92</v>
      </c>
      <c r="BF19" s="479">
        <v>38751</v>
      </c>
      <c r="BG19" s="479">
        <v>172619.04</v>
      </c>
      <c r="BH19" s="479">
        <v>221942.41999999998</v>
      </c>
      <c r="BI19" s="479">
        <v>0</v>
      </c>
      <c r="BJ19" s="479">
        <v>696276.94</v>
      </c>
      <c r="BK19" s="479">
        <v>136594.66</v>
      </c>
      <c r="BL19" s="479">
        <v>0</v>
      </c>
      <c r="BM19" s="479">
        <v>1559490</v>
      </c>
      <c r="BN19" s="479">
        <v>0</v>
      </c>
      <c r="BO19" s="479">
        <v>8530018</v>
      </c>
      <c r="BP19" s="479">
        <v>0</v>
      </c>
      <c r="BQ19" s="479">
        <v>1019743.74</v>
      </c>
      <c r="BR19" s="479">
        <v>2132312</v>
      </c>
      <c r="BS19" s="479">
        <v>1005197</v>
      </c>
      <c r="BT19" s="479">
        <v>399999.93</v>
      </c>
      <c r="BU19" s="479">
        <v>665645.7699999999</v>
      </c>
      <c r="BV19" s="342">
        <v>533686795.84000009</v>
      </c>
      <c r="BW19" s="343"/>
      <c r="BX19" s="343"/>
      <c r="BY19" s="343"/>
      <c r="BZ19" s="343"/>
      <c r="CA19" s="343"/>
      <c r="CB19" s="343"/>
      <c r="CC19" s="343"/>
      <c r="CD19" s="343"/>
      <c r="CE19" s="343"/>
      <c r="CF19" s="343"/>
      <c r="CG19" s="343"/>
      <c r="CH19" s="343"/>
      <c r="CI19" s="343"/>
      <c r="CJ19" s="343"/>
      <c r="CK19" s="343"/>
    </row>
    <row r="20" spans="1:89" s="293" customFormat="1" x14ac:dyDescent="0.25">
      <c r="A20" s="328" t="s">
        <v>153</v>
      </c>
      <c r="B20" s="314">
        <v>3767434.78</v>
      </c>
      <c r="C20" s="314">
        <v>972374.49999999988</v>
      </c>
      <c r="D20" s="314">
        <v>17622437</v>
      </c>
      <c r="E20" s="314">
        <v>6134054.7599999998</v>
      </c>
      <c r="F20" s="314">
        <v>17944441.109999999</v>
      </c>
      <c r="G20" s="314">
        <v>26489102.489999998</v>
      </c>
      <c r="H20" s="314">
        <v>48720830.75</v>
      </c>
      <c r="I20" s="314">
        <v>39952447.310000002</v>
      </c>
      <c r="J20" s="314">
        <v>4098795</v>
      </c>
      <c r="K20" s="314">
        <v>879659.65999999992</v>
      </c>
      <c r="L20" s="314">
        <v>9564911.5499999989</v>
      </c>
      <c r="M20" s="314">
        <v>800860.94000000006</v>
      </c>
      <c r="N20" s="314">
        <v>3831742.1800000006</v>
      </c>
      <c r="O20" s="314">
        <v>123888438.44</v>
      </c>
      <c r="P20" s="314">
        <v>15397918.800000001</v>
      </c>
      <c r="Q20" s="314">
        <v>49428142.099999994</v>
      </c>
      <c r="R20" s="314">
        <v>18504365.48</v>
      </c>
      <c r="S20" s="314">
        <v>3710330.0400000005</v>
      </c>
      <c r="T20" s="314">
        <v>15702032.32</v>
      </c>
      <c r="U20" s="314">
        <v>29519057.290000003</v>
      </c>
      <c r="V20" s="314">
        <v>1197484.5900000001</v>
      </c>
      <c r="W20" s="314">
        <v>71062356.989999995</v>
      </c>
      <c r="X20" s="314">
        <v>6103939.9700000007</v>
      </c>
      <c r="Y20" s="314">
        <v>32779601.079999998</v>
      </c>
      <c r="Z20" s="314">
        <v>15147485.790000001</v>
      </c>
      <c r="AA20" s="314">
        <v>15398444</v>
      </c>
      <c r="AB20" s="314">
        <v>2404385.27</v>
      </c>
      <c r="AC20" s="314">
        <v>128737614.41999999</v>
      </c>
      <c r="AD20" s="314">
        <v>272856.09000000003</v>
      </c>
      <c r="AE20" s="314">
        <v>3928971.11</v>
      </c>
      <c r="AF20" s="314">
        <v>78536658.73999998</v>
      </c>
      <c r="AG20" s="314">
        <v>22851669243.32</v>
      </c>
      <c r="AH20" s="314">
        <v>208026020.41999999</v>
      </c>
      <c r="AI20" s="314">
        <v>22425660.190000001</v>
      </c>
      <c r="AJ20" s="314">
        <v>2259540</v>
      </c>
      <c r="AK20" s="314">
        <v>20100054</v>
      </c>
      <c r="AL20" s="314">
        <v>34731413.149999999</v>
      </c>
      <c r="AM20" s="314">
        <v>4976331.49</v>
      </c>
      <c r="AN20" s="314">
        <v>7917419.46</v>
      </c>
      <c r="AO20" s="314">
        <v>65066298.340000004</v>
      </c>
      <c r="AP20" s="314">
        <v>5044688.1500000004</v>
      </c>
      <c r="AQ20" s="314">
        <v>16571276</v>
      </c>
      <c r="AR20" s="314">
        <v>14488265.699999997</v>
      </c>
      <c r="AS20" s="314">
        <v>23677521.899999999</v>
      </c>
      <c r="AT20" s="314">
        <v>8161039.5</v>
      </c>
      <c r="AU20" s="314">
        <v>6129595.6900000004</v>
      </c>
      <c r="AV20" s="314">
        <v>13396884.560000001</v>
      </c>
      <c r="AW20" s="314">
        <v>3253434.21</v>
      </c>
      <c r="AX20" s="314">
        <v>40165399.620000005</v>
      </c>
      <c r="AY20" s="314">
        <v>4793025.62</v>
      </c>
      <c r="AZ20" s="314">
        <v>6916552</v>
      </c>
      <c r="BA20" s="314">
        <v>26663850</v>
      </c>
      <c r="BB20" s="314">
        <v>5000234.3500000006</v>
      </c>
      <c r="BC20" s="314">
        <v>15381975</v>
      </c>
      <c r="BD20" s="314">
        <v>227069039</v>
      </c>
      <c r="BE20" s="314">
        <v>14508495.320000002</v>
      </c>
      <c r="BF20" s="314">
        <v>1923018.57</v>
      </c>
      <c r="BG20" s="314">
        <v>3800327.2199999997</v>
      </c>
      <c r="BH20" s="314">
        <v>3411117.9099999997</v>
      </c>
      <c r="BI20" s="314">
        <v>13313301.5</v>
      </c>
      <c r="BJ20" s="314">
        <v>17240944.969999999</v>
      </c>
      <c r="BK20" s="314">
        <v>3049201.3000000003</v>
      </c>
      <c r="BL20" s="314">
        <v>898978917.49000001</v>
      </c>
      <c r="BM20" s="314">
        <v>48090186</v>
      </c>
      <c r="BN20" s="314">
        <v>3613784.5799999996</v>
      </c>
      <c r="BO20" s="314">
        <v>44199142</v>
      </c>
      <c r="BP20" s="314">
        <v>6486734.3200000003</v>
      </c>
      <c r="BQ20" s="314">
        <v>3773382.75</v>
      </c>
      <c r="BR20" s="314">
        <v>3861212</v>
      </c>
      <c r="BS20" s="314">
        <v>10324442</v>
      </c>
      <c r="BT20" s="314">
        <v>18152037.799999997</v>
      </c>
      <c r="BU20" s="314">
        <v>7209250.4899999993</v>
      </c>
      <c r="BV20" s="267">
        <v>25528319432.440002</v>
      </c>
      <c r="BW20" s="189"/>
    </row>
    <row r="21" spans="1:89" s="293" customFormat="1" ht="20.100000000000001" customHeight="1" x14ac:dyDescent="0.25">
      <c r="A21" s="261" t="s">
        <v>64</v>
      </c>
      <c r="B21" s="312">
        <v>52000000</v>
      </c>
      <c r="C21" s="312">
        <v>245340.4</v>
      </c>
      <c r="D21" s="312">
        <v>24590725</v>
      </c>
      <c r="E21" s="312">
        <v>8000000</v>
      </c>
      <c r="F21" s="312">
        <v>18202136.400000002</v>
      </c>
      <c r="G21" s="312">
        <v>14987757.93</v>
      </c>
      <c r="H21" s="312">
        <v>35000000</v>
      </c>
      <c r="I21" s="312">
        <v>16050000</v>
      </c>
      <c r="J21" s="312">
        <v>2463044.52</v>
      </c>
      <c r="K21" s="312">
        <v>0</v>
      </c>
      <c r="L21" s="312">
        <v>10067234.91</v>
      </c>
      <c r="M21" s="312">
        <v>0</v>
      </c>
      <c r="N21" s="312">
        <v>5900000</v>
      </c>
      <c r="O21" s="312">
        <v>0</v>
      </c>
      <c r="P21" s="312">
        <v>0</v>
      </c>
      <c r="Q21" s="312">
        <v>51000000</v>
      </c>
      <c r="R21" s="312">
        <v>8038524.2400000002</v>
      </c>
      <c r="S21" s="312">
        <v>0</v>
      </c>
      <c r="T21" s="312">
        <v>16128548.67</v>
      </c>
      <c r="U21" s="312">
        <v>14780081.43</v>
      </c>
      <c r="V21" s="312">
        <v>0</v>
      </c>
      <c r="W21" s="312">
        <v>0</v>
      </c>
      <c r="X21" s="312">
        <v>1421935.29</v>
      </c>
      <c r="Y21" s="312">
        <v>65000000</v>
      </c>
      <c r="Z21" s="312">
        <v>10706439.67</v>
      </c>
      <c r="AA21" s="312">
        <v>9841457</v>
      </c>
      <c r="AB21" s="312">
        <v>1250000</v>
      </c>
      <c r="AC21" s="312">
        <v>0</v>
      </c>
      <c r="AD21" s="312">
        <v>0</v>
      </c>
      <c r="AE21" s="312">
        <v>683850.41</v>
      </c>
      <c r="AF21" s="312">
        <v>193000000</v>
      </c>
      <c r="AG21" s="312">
        <v>3171051828.9099998</v>
      </c>
      <c r="AH21" s="312">
        <v>0</v>
      </c>
      <c r="AI21" s="312">
        <v>19555302.789999999</v>
      </c>
      <c r="AJ21" s="312">
        <v>4569279</v>
      </c>
      <c r="AK21" s="312">
        <v>13638967</v>
      </c>
      <c r="AL21" s="312">
        <v>5025812.16</v>
      </c>
      <c r="AM21" s="312">
        <v>10084888.550000001</v>
      </c>
      <c r="AN21" s="312">
        <v>6186386.6100000003</v>
      </c>
      <c r="AO21" s="312">
        <v>93434000</v>
      </c>
      <c r="AP21" s="312">
        <v>3978384.32</v>
      </c>
      <c r="AQ21" s="312">
        <v>42683050</v>
      </c>
      <c r="AR21" s="312">
        <v>23742821</v>
      </c>
      <c r="AS21" s="312">
        <v>33724569.68</v>
      </c>
      <c r="AT21" s="312">
        <v>1016666.7</v>
      </c>
      <c r="AU21" s="312">
        <v>0</v>
      </c>
      <c r="AV21" s="312">
        <v>5535820.6600000001</v>
      </c>
      <c r="AW21" s="312">
        <v>4271848.7</v>
      </c>
      <c r="AX21" s="312">
        <v>21023012.48</v>
      </c>
      <c r="AY21" s="312">
        <v>10910584.1</v>
      </c>
      <c r="AZ21" s="312">
        <v>1155000</v>
      </c>
      <c r="BA21" s="312">
        <v>30359097</v>
      </c>
      <c r="BB21" s="312">
        <v>5585838</v>
      </c>
      <c r="BC21" s="312">
        <v>40079184</v>
      </c>
      <c r="BD21" s="312">
        <v>347287772</v>
      </c>
      <c r="BE21" s="312">
        <v>40383568.640000001</v>
      </c>
      <c r="BF21" s="312">
        <v>58607.29</v>
      </c>
      <c r="BG21" s="312">
        <v>689289.66</v>
      </c>
      <c r="BH21" s="312">
        <v>1726918.01</v>
      </c>
      <c r="BI21" s="312">
        <v>3500000</v>
      </c>
      <c r="BJ21" s="312">
        <v>16905724.300000001</v>
      </c>
      <c r="BK21" s="312">
        <v>401661.59</v>
      </c>
      <c r="BL21" s="312">
        <v>0</v>
      </c>
      <c r="BM21" s="312">
        <v>54922674</v>
      </c>
      <c r="BN21" s="312">
        <v>0</v>
      </c>
      <c r="BO21" s="312">
        <v>94672732</v>
      </c>
      <c r="BP21" s="312">
        <v>0</v>
      </c>
      <c r="BQ21" s="312">
        <v>3291228.29</v>
      </c>
      <c r="BR21" s="312">
        <v>2787292</v>
      </c>
      <c r="BS21" s="312">
        <v>19369007</v>
      </c>
      <c r="BT21" s="312">
        <v>4400000.16</v>
      </c>
      <c r="BU21" s="312">
        <v>16274555.559999999</v>
      </c>
      <c r="BV21" s="267">
        <v>4713640448.0299997</v>
      </c>
    </row>
    <row r="22" spans="1:89" s="293" customFormat="1" x14ac:dyDescent="0.25">
      <c r="A22" s="261" t="s">
        <v>244</v>
      </c>
      <c r="B22" s="312">
        <v>0</v>
      </c>
      <c r="C22" s="312">
        <v>402000</v>
      </c>
      <c r="D22" s="312">
        <v>0</v>
      </c>
      <c r="E22" s="312">
        <v>0</v>
      </c>
      <c r="F22" s="312">
        <v>24189168</v>
      </c>
      <c r="G22" s="312">
        <v>47878608</v>
      </c>
      <c r="H22" s="312">
        <v>6684703.3799999999</v>
      </c>
      <c r="I22" s="312">
        <v>20000000</v>
      </c>
      <c r="J22" s="312">
        <v>5046753.21</v>
      </c>
      <c r="K22" s="312">
        <v>0</v>
      </c>
      <c r="L22" s="312">
        <v>0</v>
      </c>
      <c r="M22" s="312">
        <v>0</v>
      </c>
      <c r="N22" s="312">
        <v>0</v>
      </c>
      <c r="O22" s="312">
        <v>320000000</v>
      </c>
      <c r="P22" s="312">
        <v>47073325.729999997</v>
      </c>
      <c r="Q22" s="312">
        <v>0</v>
      </c>
      <c r="R22" s="312">
        <v>0</v>
      </c>
      <c r="S22" s="312">
        <v>1524510.75</v>
      </c>
      <c r="T22" s="312">
        <v>373943</v>
      </c>
      <c r="U22" s="312">
        <v>0</v>
      </c>
      <c r="V22" s="312">
        <v>0</v>
      </c>
      <c r="W22" s="312">
        <v>0</v>
      </c>
      <c r="X22" s="312">
        <v>5782746.0099999998</v>
      </c>
      <c r="Y22" s="312">
        <v>0</v>
      </c>
      <c r="Z22" s="312">
        <v>0</v>
      </c>
      <c r="AA22" s="312">
        <v>16141969</v>
      </c>
      <c r="AB22" s="312">
        <v>0</v>
      </c>
      <c r="AC22" s="312">
        <v>190000000</v>
      </c>
      <c r="AD22" s="312">
        <v>0</v>
      </c>
      <c r="AE22" s="312">
        <v>0</v>
      </c>
      <c r="AF22" s="312">
        <v>0</v>
      </c>
      <c r="AG22" s="312">
        <v>0</v>
      </c>
      <c r="AH22" s="312">
        <v>417185000</v>
      </c>
      <c r="AI22" s="312">
        <v>0</v>
      </c>
      <c r="AJ22" s="312">
        <v>0</v>
      </c>
      <c r="AK22" s="312">
        <v>10880619</v>
      </c>
      <c r="AL22" s="312">
        <v>76962142</v>
      </c>
      <c r="AM22" s="312">
        <v>0</v>
      </c>
      <c r="AN22" s="312">
        <v>0</v>
      </c>
      <c r="AO22" s="312">
        <v>0</v>
      </c>
      <c r="AP22" s="312">
        <v>0</v>
      </c>
      <c r="AQ22" s="312">
        <v>0</v>
      </c>
      <c r="AR22" s="312">
        <v>2393957.4</v>
      </c>
      <c r="AS22" s="312">
        <v>25605089.719999999</v>
      </c>
      <c r="AT22" s="312">
        <v>3304612.91</v>
      </c>
      <c r="AU22" s="312">
        <v>33174331.59</v>
      </c>
      <c r="AV22" s="312">
        <v>19511601</v>
      </c>
      <c r="AW22" s="312">
        <v>0</v>
      </c>
      <c r="AX22" s="312">
        <v>67945839</v>
      </c>
      <c r="AY22" s="312">
        <v>0</v>
      </c>
      <c r="AZ22" s="312">
        <v>9762000</v>
      </c>
      <c r="BA22" s="312">
        <v>0</v>
      </c>
      <c r="BB22" s="312">
        <v>0</v>
      </c>
      <c r="BC22" s="312">
        <v>1500000</v>
      </c>
      <c r="BD22" s="312">
        <v>182429859</v>
      </c>
      <c r="BE22" s="312">
        <v>26534040</v>
      </c>
      <c r="BF22" s="312">
        <v>2705168.48</v>
      </c>
      <c r="BG22" s="312">
        <v>1163352.49</v>
      </c>
      <c r="BH22" s="312">
        <v>0</v>
      </c>
      <c r="BI22" s="312">
        <v>7714426</v>
      </c>
      <c r="BJ22" s="312">
        <v>26490500.039999999</v>
      </c>
      <c r="BK22" s="312">
        <v>0</v>
      </c>
      <c r="BL22" s="312">
        <v>1632196528.51</v>
      </c>
      <c r="BM22" s="312">
        <v>75388000</v>
      </c>
      <c r="BN22" s="312">
        <v>3593268.52</v>
      </c>
      <c r="BO22" s="312">
        <v>0</v>
      </c>
      <c r="BP22" s="312">
        <v>13499952.65</v>
      </c>
      <c r="BQ22" s="312">
        <v>0</v>
      </c>
      <c r="BR22" s="312">
        <v>0</v>
      </c>
      <c r="BS22" s="312">
        <v>0</v>
      </c>
      <c r="BT22" s="312">
        <v>28337942.109999999</v>
      </c>
      <c r="BU22" s="312">
        <v>0</v>
      </c>
      <c r="BV22" s="267">
        <v>3353375957.5000005</v>
      </c>
    </row>
    <row r="23" spans="1:89" s="293" customFormat="1" x14ac:dyDescent="0.25">
      <c r="A23" s="261" t="s">
        <v>301</v>
      </c>
      <c r="B23" s="312">
        <v>4480076.09</v>
      </c>
      <c r="C23" s="312">
        <v>176416.79</v>
      </c>
      <c r="D23" s="312">
        <v>3755629</v>
      </c>
      <c r="E23" s="312">
        <v>2042567.69</v>
      </c>
      <c r="F23" s="312">
        <v>3901189.68</v>
      </c>
      <c r="G23" s="312">
        <v>4506905.13</v>
      </c>
      <c r="H23" s="312">
        <v>8921505.2300000004</v>
      </c>
      <c r="I23" s="312">
        <v>3574317.18</v>
      </c>
      <c r="J23" s="312">
        <v>615734.23</v>
      </c>
      <c r="K23" s="312">
        <v>273705.64</v>
      </c>
      <c r="L23" s="312">
        <v>2321587.39</v>
      </c>
      <c r="M23" s="312">
        <v>102072.51</v>
      </c>
      <c r="N23" s="312">
        <v>10532982.92</v>
      </c>
      <c r="O23" s="312">
        <v>18677970.880000003</v>
      </c>
      <c r="P23" s="312">
        <v>4401597.6500000004</v>
      </c>
      <c r="Q23" s="312">
        <v>16620508.710000001</v>
      </c>
      <c r="R23" s="312">
        <v>2716095.4</v>
      </c>
      <c r="S23" s="312">
        <v>502876.52</v>
      </c>
      <c r="T23" s="312">
        <v>7946195.9900000002</v>
      </c>
      <c r="U23" s="312">
        <v>4609077.01</v>
      </c>
      <c r="V23" s="312">
        <v>579415.71</v>
      </c>
      <c r="W23" s="312">
        <v>4341354.0199999996</v>
      </c>
      <c r="X23" s="312">
        <v>283178.08999999997</v>
      </c>
      <c r="Y23" s="312">
        <v>1949775.4900000002</v>
      </c>
      <c r="Z23" s="312">
        <v>3078479.3500000006</v>
      </c>
      <c r="AA23" s="312">
        <v>746924</v>
      </c>
      <c r="AB23" s="312">
        <v>591650.57999999996</v>
      </c>
      <c r="AC23" s="312">
        <v>14639977.120000001</v>
      </c>
      <c r="AD23" s="312">
        <v>141241.06000000003</v>
      </c>
      <c r="AE23" s="312">
        <v>463314.81999999995</v>
      </c>
      <c r="AF23" s="312">
        <v>16093117.73</v>
      </c>
      <c r="AG23" s="312">
        <v>229912701.54999998</v>
      </c>
      <c r="AH23" s="312">
        <v>21932543.68</v>
      </c>
      <c r="AI23" s="312">
        <v>918686.54</v>
      </c>
      <c r="AJ23" s="312">
        <v>843364</v>
      </c>
      <c r="AK23" s="312">
        <v>4494203</v>
      </c>
      <c r="AL23" s="312">
        <v>6168411.4299999997</v>
      </c>
      <c r="AM23" s="312">
        <v>1174199.17</v>
      </c>
      <c r="AN23" s="312">
        <v>4287086.42</v>
      </c>
      <c r="AO23" s="312">
        <v>8444577.5899999999</v>
      </c>
      <c r="AP23" s="312">
        <v>468841.35000000003</v>
      </c>
      <c r="AQ23" s="312">
        <v>3685478</v>
      </c>
      <c r="AR23" s="312">
        <v>7942149.0099999988</v>
      </c>
      <c r="AS23" s="312">
        <v>13968583.24</v>
      </c>
      <c r="AT23" s="312">
        <v>1918834.8</v>
      </c>
      <c r="AU23" s="312">
        <v>6427839.75</v>
      </c>
      <c r="AV23" s="312">
        <v>4514611.67</v>
      </c>
      <c r="AW23" s="312">
        <v>314587.8</v>
      </c>
      <c r="AX23" s="312">
        <v>5414270.1100000003</v>
      </c>
      <c r="AY23" s="312">
        <v>1056749.4300000002</v>
      </c>
      <c r="AZ23" s="312">
        <v>2970618</v>
      </c>
      <c r="BA23" s="312">
        <v>7042661</v>
      </c>
      <c r="BB23" s="312">
        <v>2269609.46</v>
      </c>
      <c r="BC23" s="312">
        <v>2501825</v>
      </c>
      <c r="BD23" s="312">
        <v>44304769</v>
      </c>
      <c r="BE23" s="312">
        <v>2583133.15</v>
      </c>
      <c r="BF23" s="312">
        <v>882627.3</v>
      </c>
      <c r="BG23" s="312">
        <v>418114.79000000004</v>
      </c>
      <c r="BH23" s="312">
        <v>420219.7</v>
      </c>
      <c r="BI23" s="312">
        <v>1835296.1700000002</v>
      </c>
      <c r="BJ23" s="312">
        <v>3172817.5500000003</v>
      </c>
      <c r="BK23" s="312">
        <v>381078.70999999996</v>
      </c>
      <c r="BL23" s="312">
        <v>131371314.76000001</v>
      </c>
      <c r="BM23" s="312">
        <v>5350037</v>
      </c>
      <c r="BN23" s="312">
        <v>1226568.8700000001</v>
      </c>
      <c r="BO23" s="312">
        <v>3269515</v>
      </c>
      <c r="BP23" s="312">
        <v>829434.88</v>
      </c>
      <c r="BQ23" s="312">
        <v>194433.93000000002</v>
      </c>
      <c r="BR23" s="312">
        <v>225925</v>
      </c>
      <c r="BS23" s="312">
        <v>3506825</v>
      </c>
      <c r="BT23" s="312">
        <v>3650720.06</v>
      </c>
      <c r="BU23" s="312">
        <v>3943068.0999999996</v>
      </c>
      <c r="BV23" s="267">
        <v>689825770.58000004</v>
      </c>
      <c r="BW23" s="189"/>
    </row>
    <row r="24" spans="1:89" s="293" customFormat="1" ht="14.25" customHeight="1" x14ac:dyDescent="0.25">
      <c r="A24" s="261" t="s">
        <v>249</v>
      </c>
      <c r="B24" s="312">
        <v>0</v>
      </c>
      <c r="C24" s="312">
        <v>104851.77</v>
      </c>
      <c r="D24" s="312">
        <v>1266058</v>
      </c>
      <c r="E24" s="312">
        <v>149151.35999999999</v>
      </c>
      <c r="F24" s="312">
        <v>727070.55</v>
      </c>
      <c r="G24" s="312">
        <v>5757640.2599999998</v>
      </c>
      <c r="H24" s="312">
        <v>10827116.719999999</v>
      </c>
      <c r="I24" s="312">
        <v>0</v>
      </c>
      <c r="J24" s="312">
        <v>1201456.71</v>
      </c>
      <c r="K24" s="312">
        <v>28633.61</v>
      </c>
      <c r="L24" s="312">
        <v>425044.86</v>
      </c>
      <c r="M24" s="312">
        <v>18642.759999999998</v>
      </c>
      <c r="N24" s="312">
        <v>1096385.53</v>
      </c>
      <c r="O24" s="312">
        <v>39337302.399999999</v>
      </c>
      <c r="P24" s="312">
        <v>2588293.9900000002</v>
      </c>
      <c r="Q24" s="312">
        <v>22157580.630000003</v>
      </c>
      <c r="R24" s="312">
        <v>1157911.42</v>
      </c>
      <c r="S24" s="312">
        <v>83444</v>
      </c>
      <c r="T24" s="312">
        <v>972245.14</v>
      </c>
      <c r="U24" s="312">
        <v>954500.23</v>
      </c>
      <c r="V24" s="312">
        <v>1211717.1800000002</v>
      </c>
      <c r="W24" s="312">
        <v>1076479.1199999999</v>
      </c>
      <c r="X24" s="312">
        <v>2894410.31</v>
      </c>
      <c r="Y24" s="312">
        <v>3233222.76</v>
      </c>
      <c r="Z24" s="312">
        <v>1033967.45</v>
      </c>
      <c r="AA24" s="312">
        <v>2177505</v>
      </c>
      <c r="AB24" s="312">
        <v>70028.73</v>
      </c>
      <c r="AC24" s="312">
        <v>35460436.479999997</v>
      </c>
      <c r="AD24" s="312">
        <v>0</v>
      </c>
      <c r="AE24" s="312">
        <v>479518.2</v>
      </c>
      <c r="AF24" s="312">
        <v>113890.4</v>
      </c>
      <c r="AG24" s="312">
        <v>124154866.95999999</v>
      </c>
      <c r="AH24" s="312">
        <v>12665490.659999998</v>
      </c>
      <c r="AI24" s="312">
        <v>162841.37</v>
      </c>
      <c r="AJ24" s="312">
        <v>49382</v>
      </c>
      <c r="AK24" s="312">
        <v>886188</v>
      </c>
      <c r="AL24" s="312">
        <v>5453344.3700000001</v>
      </c>
      <c r="AM24" s="312">
        <v>52757.439999999995</v>
      </c>
      <c r="AN24" s="312">
        <v>339763.15</v>
      </c>
      <c r="AO24" s="312">
        <v>15150386.439999999</v>
      </c>
      <c r="AP24" s="312">
        <v>291112.68</v>
      </c>
      <c r="AQ24" s="312">
        <v>4445286</v>
      </c>
      <c r="AR24" s="312">
        <v>2537653.56</v>
      </c>
      <c r="AS24" s="312">
        <v>816038.76</v>
      </c>
      <c r="AT24" s="312">
        <v>813185.89</v>
      </c>
      <c r="AU24" s="312">
        <v>59621.58</v>
      </c>
      <c r="AV24" s="312">
        <v>852733.42</v>
      </c>
      <c r="AW24" s="312">
        <v>36791.35</v>
      </c>
      <c r="AX24" s="312">
        <v>26781896.869999997</v>
      </c>
      <c r="AY24" s="312">
        <v>908224.24</v>
      </c>
      <c r="AZ24" s="312">
        <v>345221</v>
      </c>
      <c r="BA24" s="312">
        <v>4114919</v>
      </c>
      <c r="BB24" s="312">
        <v>278387.52</v>
      </c>
      <c r="BC24" s="312">
        <v>1284039</v>
      </c>
      <c r="BD24" s="312">
        <v>160103485</v>
      </c>
      <c r="BE24" s="312">
        <v>152132.59</v>
      </c>
      <c r="BF24" s="312">
        <v>110037.33</v>
      </c>
      <c r="BG24" s="312">
        <v>65594.31</v>
      </c>
      <c r="BH24" s="312">
        <v>113854.78</v>
      </c>
      <c r="BI24" s="312">
        <v>396321.15</v>
      </c>
      <c r="BJ24" s="312">
        <v>513317.23</v>
      </c>
      <c r="BK24" s="312">
        <v>2153844.81</v>
      </c>
      <c r="BL24" s="312">
        <v>57095434.310000002</v>
      </c>
      <c r="BM24" s="312">
        <v>11553701</v>
      </c>
      <c r="BN24" s="312">
        <v>142007.85</v>
      </c>
      <c r="BO24" s="312">
        <v>3842814</v>
      </c>
      <c r="BP24" s="312">
        <v>1645804.07</v>
      </c>
      <c r="BQ24" s="312">
        <v>217981.39</v>
      </c>
      <c r="BR24" s="312">
        <v>2925872</v>
      </c>
      <c r="BS24" s="312">
        <v>0</v>
      </c>
      <c r="BT24" s="312">
        <v>1185964.2</v>
      </c>
      <c r="BU24" s="312">
        <v>4654831.49</v>
      </c>
      <c r="BV24" s="267">
        <v>585957634.34000003</v>
      </c>
    </row>
    <row r="25" spans="1:89" s="293" customFormat="1" x14ac:dyDescent="0.25">
      <c r="A25" s="261" t="s">
        <v>142</v>
      </c>
      <c r="B25" s="312">
        <v>7135700.2300000004</v>
      </c>
      <c r="C25" s="312">
        <v>0</v>
      </c>
      <c r="D25" s="312">
        <v>8905087</v>
      </c>
      <c r="E25" s="312">
        <v>771617</v>
      </c>
      <c r="F25" s="312">
        <v>2099345</v>
      </c>
      <c r="G25" s="312">
        <v>3684433.43</v>
      </c>
      <c r="H25" s="312">
        <v>2101279</v>
      </c>
      <c r="I25" s="312">
        <v>6651600.0599999996</v>
      </c>
      <c r="J25" s="312">
        <v>161980</v>
      </c>
      <c r="K25" s="312">
        <v>0</v>
      </c>
      <c r="L25" s="312">
        <v>335365</v>
      </c>
      <c r="M25" s="312">
        <v>0</v>
      </c>
      <c r="N25" s="312">
        <v>688452</v>
      </c>
      <c r="O25" s="312">
        <v>5712323.3700000001</v>
      </c>
      <c r="P25" s="312">
        <v>2651999</v>
      </c>
      <c r="Q25" s="312">
        <v>51219829.710000001</v>
      </c>
      <c r="R25" s="312">
        <v>653100</v>
      </c>
      <c r="S25" s="312">
        <v>0</v>
      </c>
      <c r="T25" s="312">
        <v>3962577.74</v>
      </c>
      <c r="U25" s="312">
        <v>1401958</v>
      </c>
      <c r="V25" s="312">
        <v>0</v>
      </c>
      <c r="W25" s="312">
        <v>22727870</v>
      </c>
      <c r="X25" s="312">
        <v>0</v>
      </c>
      <c r="Y25" s="312">
        <v>9358849.9399999995</v>
      </c>
      <c r="Z25" s="312">
        <v>0</v>
      </c>
      <c r="AA25" s="312">
        <v>604005</v>
      </c>
      <c r="AB25" s="312">
        <v>0</v>
      </c>
      <c r="AC25" s="312">
        <v>28778183.260000002</v>
      </c>
      <c r="AD25" s="312">
        <v>0</v>
      </c>
      <c r="AE25" s="312">
        <v>0</v>
      </c>
      <c r="AF25" s="312">
        <v>7565000</v>
      </c>
      <c r="AG25" s="312">
        <v>843710691.09000003</v>
      </c>
      <c r="AH25" s="312">
        <v>9836400</v>
      </c>
      <c r="AI25" s="312">
        <v>75073</v>
      </c>
      <c r="AJ25" s="312">
        <v>259849</v>
      </c>
      <c r="AK25" s="312">
        <v>908944</v>
      </c>
      <c r="AL25" s="312">
        <v>5833515.8399999999</v>
      </c>
      <c r="AM25" s="312">
        <v>293644</v>
      </c>
      <c r="AN25" s="312">
        <v>0</v>
      </c>
      <c r="AO25" s="312">
        <v>12018400</v>
      </c>
      <c r="AP25" s="312">
        <v>78448</v>
      </c>
      <c r="AQ25" s="312">
        <v>288978</v>
      </c>
      <c r="AR25" s="312">
        <v>1162476.76</v>
      </c>
      <c r="AS25" s="312">
        <v>3907283</v>
      </c>
      <c r="AT25" s="312">
        <v>413842.74</v>
      </c>
      <c r="AU25" s="312">
        <v>1113901.6399999999</v>
      </c>
      <c r="AV25" s="312">
        <v>4518064.6100000003</v>
      </c>
      <c r="AW25" s="312">
        <v>81487</v>
      </c>
      <c r="AX25" s="312">
        <v>8022400</v>
      </c>
      <c r="AY25" s="312">
        <v>314566</v>
      </c>
      <c r="AZ25" s="312">
        <v>562958</v>
      </c>
      <c r="BA25" s="312">
        <v>11895069</v>
      </c>
      <c r="BB25" s="312">
        <v>199911</v>
      </c>
      <c r="BC25" s="312">
        <v>42235</v>
      </c>
      <c r="BD25" s="312">
        <v>17362424</v>
      </c>
      <c r="BE25" s="312">
        <v>0</v>
      </c>
      <c r="BF25" s="312">
        <v>0</v>
      </c>
      <c r="BG25" s="312">
        <v>0</v>
      </c>
      <c r="BH25" s="312">
        <v>18189.75</v>
      </c>
      <c r="BI25" s="312">
        <v>1231328.27</v>
      </c>
      <c r="BJ25" s="312">
        <v>2570695.7999999998</v>
      </c>
      <c r="BK25" s="312">
        <v>0</v>
      </c>
      <c r="BL25" s="312">
        <v>292443207.82999998</v>
      </c>
      <c r="BM25" s="312">
        <v>0</v>
      </c>
      <c r="BN25" s="312">
        <v>0</v>
      </c>
      <c r="BO25" s="312">
        <v>4390991</v>
      </c>
      <c r="BP25" s="312">
        <v>1496483</v>
      </c>
      <c r="BQ25" s="312">
        <v>142040</v>
      </c>
      <c r="BR25" s="312">
        <v>349500</v>
      </c>
      <c r="BS25" s="312">
        <v>346824</v>
      </c>
      <c r="BT25" s="312">
        <v>0</v>
      </c>
      <c r="BU25" s="312">
        <v>1162798</v>
      </c>
      <c r="BV25" s="267">
        <v>1394223174.0699999</v>
      </c>
    </row>
    <row r="26" spans="1:89" s="294" customFormat="1" x14ac:dyDescent="0.25">
      <c r="A26" s="261" t="s">
        <v>284</v>
      </c>
      <c r="B26" s="479">
        <v>0</v>
      </c>
      <c r="C26" s="479">
        <v>103679</v>
      </c>
      <c r="D26" s="479">
        <v>0</v>
      </c>
      <c r="E26" s="479">
        <v>0</v>
      </c>
      <c r="F26" s="479">
        <v>0</v>
      </c>
      <c r="G26" s="479">
        <v>0</v>
      </c>
      <c r="H26" s="479">
        <v>0</v>
      </c>
      <c r="I26" s="479">
        <v>1502679.09</v>
      </c>
      <c r="J26" s="479">
        <v>0</v>
      </c>
      <c r="K26" s="479">
        <v>0</v>
      </c>
      <c r="L26" s="479">
        <v>0</v>
      </c>
      <c r="M26" s="479">
        <v>0</v>
      </c>
      <c r="N26" s="479">
        <v>0</v>
      </c>
      <c r="O26" s="479">
        <v>0</v>
      </c>
      <c r="P26" s="479">
        <v>0</v>
      </c>
      <c r="Q26" s="479">
        <v>0</v>
      </c>
      <c r="R26" s="479">
        <v>339000</v>
      </c>
      <c r="S26" s="479">
        <v>199460</v>
      </c>
      <c r="T26" s="479">
        <v>0</v>
      </c>
      <c r="U26" s="479">
        <v>0</v>
      </c>
      <c r="V26" s="479">
        <v>205211</v>
      </c>
      <c r="W26" s="479">
        <v>9532666</v>
      </c>
      <c r="X26" s="479">
        <v>0</v>
      </c>
      <c r="Y26" s="479">
        <v>0</v>
      </c>
      <c r="Z26" s="479">
        <v>0</v>
      </c>
      <c r="AA26" s="479">
        <v>4022972</v>
      </c>
      <c r="AB26" s="479">
        <v>0</v>
      </c>
      <c r="AC26" s="479">
        <v>0</v>
      </c>
      <c r="AD26" s="479">
        <v>30856</v>
      </c>
      <c r="AE26" s="479">
        <v>21221</v>
      </c>
      <c r="AF26" s="479">
        <v>0</v>
      </c>
      <c r="AG26" s="479">
        <v>387724330.63</v>
      </c>
      <c r="AH26" s="479">
        <v>0</v>
      </c>
      <c r="AI26" s="479">
        <v>0</v>
      </c>
      <c r="AJ26" s="479">
        <v>0</v>
      </c>
      <c r="AK26" s="479">
        <v>0</v>
      </c>
      <c r="AL26" s="479">
        <v>0</v>
      </c>
      <c r="AM26" s="479">
        <v>0</v>
      </c>
      <c r="AN26" s="479">
        <v>0</v>
      </c>
      <c r="AO26" s="479">
        <v>0</v>
      </c>
      <c r="AP26" s="479">
        <v>0</v>
      </c>
      <c r="AQ26" s="479">
        <v>557104</v>
      </c>
      <c r="AR26" s="479">
        <v>0</v>
      </c>
      <c r="AS26" s="479">
        <v>0</v>
      </c>
      <c r="AT26" s="479">
        <v>0</v>
      </c>
      <c r="AU26" s="479">
        <v>0</v>
      </c>
      <c r="AV26" s="479">
        <v>0</v>
      </c>
      <c r="AW26" s="479">
        <v>0</v>
      </c>
      <c r="AX26" s="479">
        <v>0</v>
      </c>
      <c r="AY26" s="479">
        <v>420000</v>
      </c>
      <c r="AZ26" s="479">
        <v>0</v>
      </c>
      <c r="BA26" s="479">
        <v>0</v>
      </c>
      <c r="BB26" s="479">
        <v>0</v>
      </c>
      <c r="BC26" s="479">
        <v>0</v>
      </c>
      <c r="BD26" s="479">
        <v>5885287</v>
      </c>
      <c r="BE26" s="479">
        <v>0</v>
      </c>
      <c r="BF26" s="479">
        <v>0</v>
      </c>
      <c r="BG26" s="479">
        <v>0</v>
      </c>
      <c r="BH26" s="479">
        <v>0</v>
      </c>
      <c r="BI26" s="479">
        <v>1018441</v>
      </c>
      <c r="BJ26" s="479">
        <v>0</v>
      </c>
      <c r="BK26" s="479">
        <v>0</v>
      </c>
      <c r="BL26" s="479">
        <v>352815</v>
      </c>
      <c r="BM26" s="479">
        <v>5777528</v>
      </c>
      <c r="BN26" s="479">
        <v>0</v>
      </c>
      <c r="BO26" s="479">
        <v>0</v>
      </c>
      <c r="BP26" s="479">
        <v>0</v>
      </c>
      <c r="BQ26" s="479">
        <v>296000</v>
      </c>
      <c r="BR26" s="479">
        <v>14750</v>
      </c>
      <c r="BS26" s="479">
        <v>1527000</v>
      </c>
      <c r="BT26" s="479">
        <v>0</v>
      </c>
      <c r="BU26" s="479">
        <v>0</v>
      </c>
      <c r="BV26" s="295">
        <v>419530999.71999997</v>
      </c>
      <c r="BW26" s="293"/>
      <c r="BX26" s="293"/>
      <c r="BY26" s="293"/>
      <c r="BZ26" s="293"/>
      <c r="CA26" s="293"/>
      <c r="CB26" s="293"/>
      <c r="CC26" s="293"/>
      <c r="CD26" s="293"/>
      <c r="CE26" s="293"/>
      <c r="CF26" s="293"/>
      <c r="CG26" s="293"/>
      <c r="CH26" s="293"/>
      <c r="CI26" s="293"/>
      <c r="CJ26" s="293"/>
      <c r="CK26" s="293"/>
    </row>
    <row r="27" spans="1:89" s="293" customFormat="1" ht="15" customHeight="1" x14ac:dyDescent="0.25">
      <c r="A27" s="328" t="s">
        <v>124</v>
      </c>
      <c r="B27" s="314">
        <v>67383211.100000009</v>
      </c>
      <c r="C27" s="314">
        <v>2004662.46</v>
      </c>
      <c r="D27" s="314">
        <v>56139936</v>
      </c>
      <c r="E27" s="314">
        <v>17097390.809999999</v>
      </c>
      <c r="F27" s="314">
        <v>67063350.740000002</v>
      </c>
      <c r="G27" s="314">
        <v>103304447.24000001</v>
      </c>
      <c r="H27" s="314">
        <v>112255435.08</v>
      </c>
      <c r="I27" s="314">
        <v>87731043.640000015</v>
      </c>
      <c r="J27" s="314">
        <v>13587763.670000002</v>
      </c>
      <c r="K27" s="314">
        <v>1181998.9099999999</v>
      </c>
      <c r="L27" s="314">
        <v>22714143.710000001</v>
      </c>
      <c r="M27" s="314">
        <v>921576.21000000008</v>
      </c>
      <c r="N27" s="314">
        <v>22049562.629999999</v>
      </c>
      <c r="O27" s="314">
        <v>507616035.08999997</v>
      </c>
      <c r="P27" s="314">
        <v>72113135.170000002</v>
      </c>
      <c r="Q27" s="314">
        <v>190426061.15000001</v>
      </c>
      <c r="R27" s="314">
        <v>31408996.539999999</v>
      </c>
      <c r="S27" s="314">
        <v>6020621.3100000005</v>
      </c>
      <c r="T27" s="314">
        <v>45085542.859999999</v>
      </c>
      <c r="U27" s="314">
        <v>51264673.960000001</v>
      </c>
      <c r="V27" s="314">
        <v>3193828.4800000004</v>
      </c>
      <c r="W27" s="314">
        <v>108740726.13</v>
      </c>
      <c r="X27" s="314">
        <v>16486209.67</v>
      </c>
      <c r="Y27" s="314">
        <v>112321449.27</v>
      </c>
      <c r="Z27" s="314">
        <v>29966372.259999998</v>
      </c>
      <c r="AA27" s="314">
        <v>48933276</v>
      </c>
      <c r="AB27" s="314">
        <v>4316064.58</v>
      </c>
      <c r="AC27" s="314">
        <v>397616211.27999997</v>
      </c>
      <c r="AD27" s="314">
        <v>444953.15</v>
      </c>
      <c r="AE27" s="314">
        <v>5576875.54</v>
      </c>
      <c r="AF27" s="314">
        <v>295308666.87</v>
      </c>
      <c r="AG27" s="314">
        <v>27608223662.459999</v>
      </c>
      <c r="AH27" s="314">
        <v>669645454.75999999</v>
      </c>
      <c r="AI27" s="314">
        <v>43137563.890000001</v>
      </c>
      <c r="AJ27" s="314">
        <v>7981414</v>
      </c>
      <c r="AK27" s="314">
        <v>50908975</v>
      </c>
      <c r="AL27" s="314">
        <v>134174638.95000002</v>
      </c>
      <c r="AM27" s="314">
        <v>16581820.65</v>
      </c>
      <c r="AN27" s="314">
        <v>18730655.640000001</v>
      </c>
      <c r="AO27" s="314">
        <v>194113662.37</v>
      </c>
      <c r="AP27" s="314">
        <v>9861474.5</v>
      </c>
      <c r="AQ27" s="314">
        <v>68231172</v>
      </c>
      <c r="AR27" s="314">
        <v>52267323.429999992</v>
      </c>
      <c r="AS27" s="314">
        <v>101699086.30000001</v>
      </c>
      <c r="AT27" s="314">
        <v>15628182.539999999</v>
      </c>
      <c r="AU27" s="314">
        <v>46905290.25</v>
      </c>
      <c r="AV27" s="314">
        <v>48329715.920000002</v>
      </c>
      <c r="AW27" s="314">
        <v>7958149.0599999996</v>
      </c>
      <c r="AX27" s="314">
        <v>169352818.08000001</v>
      </c>
      <c r="AY27" s="314">
        <v>18403149.390000001</v>
      </c>
      <c r="AZ27" s="314">
        <v>21712349</v>
      </c>
      <c r="BA27" s="314">
        <v>80075596</v>
      </c>
      <c r="BB27" s="314">
        <v>13333980.330000002</v>
      </c>
      <c r="BC27" s="314">
        <v>60789258</v>
      </c>
      <c r="BD27" s="314">
        <v>984442635</v>
      </c>
      <c r="BE27" s="314">
        <v>84161369.700000018</v>
      </c>
      <c r="BF27" s="314">
        <v>5679458.9700000007</v>
      </c>
      <c r="BG27" s="314">
        <v>6136678.4699999997</v>
      </c>
      <c r="BH27" s="314">
        <v>5690300.1499999994</v>
      </c>
      <c r="BI27" s="314">
        <v>29009114.09</v>
      </c>
      <c r="BJ27" s="314">
        <v>66893999.889999993</v>
      </c>
      <c r="BK27" s="314">
        <v>5985786.4100000001</v>
      </c>
      <c r="BL27" s="314">
        <v>3012438217.8999996</v>
      </c>
      <c r="BM27" s="314">
        <v>201082126</v>
      </c>
      <c r="BN27" s="314">
        <v>8575629.8200000003</v>
      </c>
      <c r="BO27" s="314">
        <v>150375194</v>
      </c>
      <c r="BP27" s="314">
        <v>23958408.920000002</v>
      </c>
      <c r="BQ27" s="314">
        <v>7915066.3600000003</v>
      </c>
      <c r="BR27" s="314">
        <v>10164551</v>
      </c>
      <c r="BS27" s="314">
        <v>35074098</v>
      </c>
      <c r="BT27" s="314">
        <v>55726664.329999998</v>
      </c>
      <c r="BU27" s="314">
        <v>33244503.639999997</v>
      </c>
      <c r="BV27" s="336">
        <v>36684873416.680008</v>
      </c>
    </row>
    <row r="28" spans="1:89" s="142" customFormat="1" ht="20.100000000000001" customHeight="1" x14ac:dyDescent="0.25">
      <c r="A28" s="258" t="s">
        <v>66</v>
      </c>
      <c r="B28" s="479">
        <v>42460468.999999993</v>
      </c>
      <c r="C28" s="479">
        <v>2384315.2799999989</v>
      </c>
      <c r="D28" s="479">
        <v>26719298</v>
      </c>
      <c r="E28" s="479">
        <v>17924656.569999993</v>
      </c>
      <c r="F28" s="479">
        <v>39301924.479999982</v>
      </c>
      <c r="G28" s="479">
        <v>73699453.409999982</v>
      </c>
      <c r="H28" s="479">
        <v>75384708.120000049</v>
      </c>
      <c r="I28" s="479">
        <v>17804415.659999982</v>
      </c>
      <c r="J28" s="479">
        <v>7697937.950000003</v>
      </c>
      <c r="K28" s="479">
        <v>1999206.8399999999</v>
      </c>
      <c r="L28" s="479">
        <v>8221489.7499999944</v>
      </c>
      <c r="M28" s="479">
        <v>4191557.8200000003</v>
      </c>
      <c r="N28" s="479">
        <v>7308050.6099999901</v>
      </c>
      <c r="O28" s="479">
        <v>270258824.27000016</v>
      </c>
      <c r="P28" s="479">
        <v>32758058.600000009</v>
      </c>
      <c r="Q28" s="479">
        <v>118764248.31999999</v>
      </c>
      <c r="R28" s="479">
        <v>14731975.159999998</v>
      </c>
      <c r="S28" s="479">
        <v>2564302.3400000003</v>
      </c>
      <c r="T28" s="479">
        <v>20470458.359999992</v>
      </c>
      <c r="U28" s="479">
        <v>23909251.990000002</v>
      </c>
      <c r="V28" s="479">
        <v>5700628.5099999998</v>
      </c>
      <c r="W28" s="479">
        <v>16274159.649999999</v>
      </c>
      <c r="X28" s="479">
        <v>8035622.6699999981</v>
      </c>
      <c r="Y28" s="479">
        <v>65215319.860000037</v>
      </c>
      <c r="Z28" s="479">
        <v>38876079.86999999</v>
      </c>
      <c r="AA28" s="479">
        <v>29039693</v>
      </c>
      <c r="AB28" s="479">
        <v>3310389.080000001</v>
      </c>
      <c r="AC28" s="479">
        <v>213509710.30000001</v>
      </c>
      <c r="AD28" s="479">
        <v>779501.79</v>
      </c>
      <c r="AE28" s="479">
        <v>3664774.1800000025</v>
      </c>
      <c r="AF28" s="479">
        <v>129322015.54000002</v>
      </c>
      <c r="AG28" s="479">
        <v>2594974605.960001</v>
      </c>
      <c r="AH28" s="479">
        <v>281908812.01000005</v>
      </c>
      <c r="AI28" s="479">
        <v>15756882.479999997</v>
      </c>
      <c r="AJ28" s="479">
        <v>6442029</v>
      </c>
      <c r="AK28" s="479">
        <v>26067098</v>
      </c>
      <c r="AL28" s="479">
        <v>128354047.33999997</v>
      </c>
      <c r="AM28" s="479">
        <v>9089714.739999989</v>
      </c>
      <c r="AN28" s="479">
        <v>21067844.440000005</v>
      </c>
      <c r="AO28" s="479">
        <v>149985114.70000008</v>
      </c>
      <c r="AP28" s="479">
        <v>10500059.849999998</v>
      </c>
      <c r="AQ28" s="479">
        <v>37027508</v>
      </c>
      <c r="AR28" s="479">
        <v>44246100.560000025</v>
      </c>
      <c r="AS28" s="479">
        <v>70743037.280000001</v>
      </c>
      <c r="AT28" s="479">
        <v>14999975.169999994</v>
      </c>
      <c r="AU28" s="479">
        <v>27251658.93</v>
      </c>
      <c r="AV28" s="479">
        <v>31775977.009999994</v>
      </c>
      <c r="AW28" s="479">
        <v>3086651.5100000007</v>
      </c>
      <c r="AX28" s="479">
        <v>82237646</v>
      </c>
      <c r="AY28" s="479">
        <v>9303524.3599999957</v>
      </c>
      <c r="AZ28" s="479">
        <v>13086438</v>
      </c>
      <c r="BA28" s="479">
        <v>40125187</v>
      </c>
      <c r="BB28" s="479">
        <v>7738426.3099999931</v>
      </c>
      <c r="BC28" s="479">
        <v>29077232</v>
      </c>
      <c r="BD28" s="479">
        <v>425568900</v>
      </c>
      <c r="BE28" s="479">
        <v>27610229.759999976</v>
      </c>
      <c r="BF28" s="479">
        <v>3644408.9799999995</v>
      </c>
      <c r="BG28" s="479">
        <v>3900922.2300000023</v>
      </c>
      <c r="BH28" s="479">
        <v>3019691.5700000003</v>
      </c>
      <c r="BI28" s="479">
        <v>14474461.539999997</v>
      </c>
      <c r="BJ28" s="479">
        <v>61123298.600000009</v>
      </c>
      <c r="BK28" s="479">
        <v>9850260.0700000022</v>
      </c>
      <c r="BL28" s="479">
        <v>1212636558.4099998</v>
      </c>
      <c r="BM28" s="479">
        <v>94878556</v>
      </c>
      <c r="BN28" s="479">
        <v>10404681.750000002</v>
      </c>
      <c r="BO28" s="479">
        <v>83437814</v>
      </c>
      <c r="BP28" s="479">
        <v>15581523.369999999</v>
      </c>
      <c r="BQ28" s="479">
        <v>3092163.0700000036</v>
      </c>
      <c r="BR28" s="479">
        <v>5506127</v>
      </c>
      <c r="BS28" s="479">
        <v>29242436</v>
      </c>
      <c r="BT28" s="479">
        <v>48132600.890000015</v>
      </c>
      <c r="BU28" s="479">
        <v>14891720.699999988</v>
      </c>
      <c r="BV28" s="158">
        <v>7044124421.5700006</v>
      </c>
      <c r="BW28" s="141"/>
      <c r="BX28" s="141"/>
      <c r="BY28" s="141"/>
      <c r="BZ28" s="141"/>
      <c r="CA28" s="141"/>
      <c r="CB28" s="141"/>
      <c r="CC28" s="141"/>
      <c r="CD28" s="141"/>
      <c r="CE28" s="141"/>
      <c r="CF28" s="141"/>
      <c r="CG28" s="141"/>
      <c r="CH28" s="141"/>
      <c r="CI28" s="141"/>
      <c r="CJ28" s="141"/>
      <c r="CK28" s="141"/>
    </row>
    <row r="29" spans="1:89" s="29" customFormat="1" ht="14.4" thickBot="1" x14ac:dyDescent="0.3">
      <c r="A29" s="259" t="s">
        <v>4</v>
      </c>
      <c r="B29" s="45">
        <v>109843680.09999999</v>
      </c>
      <c r="C29" s="45">
        <v>4388977.7399999984</v>
      </c>
      <c r="D29" s="45">
        <v>82859234</v>
      </c>
      <c r="E29" s="45">
        <v>35022047.379999995</v>
      </c>
      <c r="F29" s="45">
        <v>106365275.21999998</v>
      </c>
      <c r="G29" s="45">
        <v>177003900.64999998</v>
      </c>
      <c r="H29" s="45">
        <v>187640143.20000005</v>
      </c>
      <c r="I29" s="45">
        <v>105535459.3</v>
      </c>
      <c r="J29" s="45">
        <v>21285701.620000005</v>
      </c>
      <c r="K29" s="45">
        <v>3181205.75</v>
      </c>
      <c r="L29" s="45">
        <v>30935633.459999993</v>
      </c>
      <c r="M29" s="45">
        <v>5113134.03</v>
      </c>
      <c r="N29" s="45">
        <v>29357613.239999987</v>
      </c>
      <c r="O29" s="45">
        <v>777874859.36000013</v>
      </c>
      <c r="P29" s="45">
        <v>104871193.77000001</v>
      </c>
      <c r="Q29" s="45">
        <v>309190309.47000003</v>
      </c>
      <c r="R29" s="45">
        <v>46140971.699999996</v>
      </c>
      <c r="S29" s="45">
        <v>8584923.6500000004</v>
      </c>
      <c r="T29" s="45">
        <v>65556001.219999991</v>
      </c>
      <c r="U29" s="45">
        <v>75173925.950000003</v>
      </c>
      <c r="V29" s="45">
        <v>8894456.9900000002</v>
      </c>
      <c r="W29" s="45">
        <v>125014885.78</v>
      </c>
      <c r="X29" s="45">
        <v>24521832.339999996</v>
      </c>
      <c r="Y29" s="45">
        <v>177536769.13000003</v>
      </c>
      <c r="Z29" s="45">
        <v>68842452.129999995</v>
      </c>
      <c r="AA29" s="45">
        <v>77972969</v>
      </c>
      <c r="AB29" s="45">
        <v>7626453.6600000011</v>
      </c>
      <c r="AC29" s="45">
        <v>611125921.57999992</v>
      </c>
      <c r="AD29" s="45">
        <v>1224454.94</v>
      </c>
      <c r="AE29" s="45">
        <v>9241649.7200000025</v>
      </c>
      <c r="AF29" s="45">
        <v>424630682.41000003</v>
      </c>
      <c r="AG29" s="45">
        <v>30203198268.419998</v>
      </c>
      <c r="AH29" s="45">
        <v>951554266.76999998</v>
      </c>
      <c r="AI29" s="45">
        <v>58894446.369999997</v>
      </c>
      <c r="AJ29" s="45">
        <v>14423443</v>
      </c>
      <c r="AK29" s="45">
        <v>76976073</v>
      </c>
      <c r="AL29" s="45">
        <v>262528686.28999999</v>
      </c>
      <c r="AM29" s="45">
        <v>25671535.389999989</v>
      </c>
      <c r="AN29" s="45">
        <v>39798500.080000006</v>
      </c>
      <c r="AO29" s="45">
        <v>344098777.07000005</v>
      </c>
      <c r="AP29" s="45">
        <v>20361534.349999998</v>
      </c>
      <c r="AQ29" s="45">
        <v>105258680</v>
      </c>
      <c r="AR29" s="45">
        <v>96513423.99000001</v>
      </c>
      <c r="AS29" s="45">
        <v>172442123.58000001</v>
      </c>
      <c r="AT29" s="45">
        <v>30628157.709999993</v>
      </c>
      <c r="AU29" s="45">
        <v>74156949.180000007</v>
      </c>
      <c r="AV29" s="45">
        <v>80105692.929999992</v>
      </c>
      <c r="AW29" s="45">
        <v>11044800.57</v>
      </c>
      <c r="AX29" s="45">
        <v>251590464.08000001</v>
      </c>
      <c r="AY29" s="45">
        <v>27706673.749999996</v>
      </c>
      <c r="AZ29" s="45">
        <v>34798787</v>
      </c>
      <c r="BA29" s="45">
        <v>120200783</v>
      </c>
      <c r="BB29" s="45">
        <v>21072406.639999993</v>
      </c>
      <c r="BC29" s="45">
        <v>89866490</v>
      </c>
      <c r="BD29" s="45">
        <v>1410011535</v>
      </c>
      <c r="BE29" s="45">
        <v>111771599.45999999</v>
      </c>
      <c r="BF29" s="45">
        <v>9323867.9499999993</v>
      </c>
      <c r="BG29" s="45">
        <v>10037600.700000003</v>
      </c>
      <c r="BH29" s="45">
        <v>8709991.7199999988</v>
      </c>
      <c r="BI29" s="45">
        <v>43483575.629999995</v>
      </c>
      <c r="BJ29" s="45">
        <v>128017298.49000001</v>
      </c>
      <c r="BK29" s="45">
        <v>15836046.480000002</v>
      </c>
      <c r="BL29" s="45">
        <v>4225074776.3099995</v>
      </c>
      <c r="BM29" s="45">
        <v>295960682</v>
      </c>
      <c r="BN29" s="45">
        <v>18980311.57</v>
      </c>
      <c r="BO29" s="45">
        <v>233813008</v>
      </c>
      <c r="BP29" s="45">
        <v>39539932.289999999</v>
      </c>
      <c r="BQ29" s="45">
        <v>11007229.430000003</v>
      </c>
      <c r="BR29" s="45">
        <v>15670678</v>
      </c>
      <c r="BS29" s="45">
        <v>64316534</v>
      </c>
      <c r="BT29" s="45">
        <v>103859265.22000001</v>
      </c>
      <c r="BU29" s="45">
        <v>48136224.339999989</v>
      </c>
      <c r="BV29" s="441">
        <v>43728997838.250008</v>
      </c>
      <c r="BW29" s="463"/>
      <c r="BX29" s="164"/>
      <c r="BY29" s="164"/>
      <c r="BZ29" s="164"/>
      <c r="CA29" s="164"/>
      <c r="CB29" s="164"/>
      <c r="CC29" s="164"/>
      <c r="CD29" s="164"/>
      <c r="CE29" s="164"/>
      <c r="CF29" s="164"/>
      <c r="CG29" s="164"/>
      <c r="CH29" s="164"/>
      <c r="CI29" s="164"/>
      <c r="CJ29" s="164"/>
      <c r="CK29" s="164"/>
    </row>
    <row r="30" spans="1:89" ht="14.4" thickTop="1" x14ac:dyDescent="0.25">
      <c r="A30" s="58"/>
      <c r="AE30" s="35" t="s">
        <v>239</v>
      </c>
      <c r="AG30" s="270"/>
    </row>
    <row r="39" spans="1:89" x14ac:dyDescent="0.25">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row>
    <row r="47" spans="1:89" x14ac:dyDescent="0.25">
      <c r="A47" s="32"/>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row>
    <row r="482" spans="1:89" x14ac:dyDescent="0.25">
      <c r="A482" s="52" t="s">
        <v>89</v>
      </c>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row>
  </sheetData>
  <phoneticPr fontId="3"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&amp;R2014 Yearbook of
Electricity Distributors</oddHeader>
    <oddFooter>&amp;C&amp;P</oddFooter>
  </headerFooter>
  <rowBreaks count="1" manualBreakCount="1">
    <brk id="29" max="88" man="1"/>
  </rowBreaks>
  <colBreaks count="12" manualBreakCount="12">
    <brk id="7" max="34" man="1"/>
    <brk id="13" max="29" man="1"/>
    <brk id="19" max="29" man="1"/>
    <brk id="25" max="29" man="1"/>
    <brk id="31" max="29" man="1"/>
    <brk id="37" max="29" man="1"/>
    <brk id="43" max="29" man="1"/>
    <brk id="49" max="29" man="1"/>
    <brk id="55" max="28" man="1"/>
    <brk id="61" max="28" man="1"/>
    <brk id="67" max="28" man="1"/>
    <brk id="73" max="28"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35"/>
  </sheetPr>
  <dimension ref="A1:CK491"/>
  <sheetViews>
    <sheetView showGridLines="0" zoomScaleNormal="100" zoomScaleSheetLayoutView="100" workbookViewId="0">
      <pane xSplit="1" ySplit="1" topLeftCell="B2" activePane="bottomRight" state="frozen"/>
      <selection activeCell="O10" sqref="O10"/>
      <selection pane="topRight" activeCell="O10" sqref="O10"/>
      <selection pane="bottomLeft" activeCell="O10" sqref="O10"/>
      <selection pane="bottomRight"/>
    </sheetView>
  </sheetViews>
  <sheetFormatPr defaultColWidth="14.109375" defaultRowHeight="13.8" x14ac:dyDescent="0.25"/>
  <cols>
    <col min="1" max="1" width="37.5546875" style="47" customWidth="1"/>
    <col min="2" max="73" width="15.5546875" style="27" customWidth="1"/>
    <col min="74" max="74" width="16.5546875" style="27" customWidth="1"/>
    <col min="75" max="75" width="14.88671875" style="16" bestFit="1" customWidth="1"/>
    <col min="76" max="76" width="14.6640625" style="16" bestFit="1" customWidth="1"/>
    <col min="77" max="89" width="14.109375" style="16" customWidth="1"/>
    <col min="90" max="16384" width="14.109375" style="10"/>
  </cols>
  <sheetData>
    <row r="1" spans="1:89" s="144" customFormat="1" ht="52.8" x14ac:dyDescent="0.25">
      <c r="A1" s="156" t="s">
        <v>333</v>
      </c>
      <c r="B1" s="149" t="s">
        <v>169</v>
      </c>
      <c r="C1" s="149" t="s">
        <v>179</v>
      </c>
      <c r="D1" s="149" t="s">
        <v>180</v>
      </c>
      <c r="E1" s="149" t="s">
        <v>181</v>
      </c>
      <c r="F1" s="149" t="s">
        <v>182</v>
      </c>
      <c r="G1" s="149" t="s">
        <v>183</v>
      </c>
      <c r="H1" s="149" t="s">
        <v>184</v>
      </c>
      <c r="I1" s="149" t="s">
        <v>170</v>
      </c>
      <c r="J1" s="149" t="s">
        <v>185</v>
      </c>
      <c r="K1" s="149" t="s">
        <v>186</v>
      </c>
      <c r="L1" s="422" t="s">
        <v>268</v>
      </c>
      <c r="M1" s="149" t="s">
        <v>187</v>
      </c>
      <c r="N1" s="149" t="s">
        <v>188</v>
      </c>
      <c r="O1" s="149" t="s">
        <v>189</v>
      </c>
      <c r="P1" s="184" t="s">
        <v>269</v>
      </c>
      <c r="Q1" s="149" t="s">
        <v>171</v>
      </c>
      <c r="R1" s="149" t="s">
        <v>190</v>
      </c>
      <c r="S1" s="149" t="s">
        <v>191</v>
      </c>
      <c r="T1" s="149" t="s">
        <v>192</v>
      </c>
      <c r="U1" s="149" t="s">
        <v>193</v>
      </c>
      <c r="V1" s="149" t="s">
        <v>194</v>
      </c>
      <c r="W1" s="149" t="s">
        <v>195</v>
      </c>
      <c r="X1" s="149" t="s">
        <v>196</v>
      </c>
      <c r="Y1" s="149" t="s">
        <v>197</v>
      </c>
      <c r="Z1" s="149" t="s">
        <v>125</v>
      </c>
      <c r="AA1" s="149" t="s">
        <v>126</v>
      </c>
      <c r="AB1" s="149" t="s">
        <v>128</v>
      </c>
      <c r="AC1" s="149" t="s">
        <v>127</v>
      </c>
      <c r="AD1" s="149" t="s">
        <v>129</v>
      </c>
      <c r="AE1" s="149" t="s">
        <v>130</v>
      </c>
      <c r="AF1" s="149" t="s">
        <v>131</v>
      </c>
      <c r="AG1" s="149" t="s">
        <v>132</v>
      </c>
      <c r="AH1" s="149" t="s">
        <v>133</v>
      </c>
      <c r="AI1" s="149" t="s">
        <v>308</v>
      </c>
      <c r="AJ1" s="149" t="s">
        <v>134</v>
      </c>
      <c r="AK1" s="149" t="s">
        <v>52</v>
      </c>
      <c r="AL1" s="149" t="s">
        <v>135</v>
      </c>
      <c r="AM1" s="149" t="s">
        <v>136</v>
      </c>
      <c r="AN1" s="149" t="s">
        <v>137</v>
      </c>
      <c r="AO1" s="149" t="s">
        <v>138</v>
      </c>
      <c r="AP1" s="149" t="s">
        <v>144</v>
      </c>
      <c r="AQ1" s="149" t="s">
        <v>145</v>
      </c>
      <c r="AR1" s="184" t="s">
        <v>270</v>
      </c>
      <c r="AS1" s="149" t="s">
        <v>53</v>
      </c>
      <c r="AT1" s="149" t="s">
        <v>148</v>
      </c>
      <c r="AU1" s="149" t="s">
        <v>198</v>
      </c>
      <c r="AV1" s="149" t="s">
        <v>199</v>
      </c>
      <c r="AW1" s="149" t="s">
        <v>200</v>
      </c>
      <c r="AX1" s="149" t="s">
        <v>201</v>
      </c>
      <c r="AY1" s="149" t="s">
        <v>202</v>
      </c>
      <c r="AZ1" s="149" t="s">
        <v>203</v>
      </c>
      <c r="BA1" s="149" t="s">
        <v>204</v>
      </c>
      <c r="BB1" s="149" t="s">
        <v>205</v>
      </c>
      <c r="BC1" s="149" t="s">
        <v>207</v>
      </c>
      <c r="BD1" s="149" t="s">
        <v>29</v>
      </c>
      <c r="BE1" s="149" t="s">
        <v>206</v>
      </c>
      <c r="BF1" s="149" t="s">
        <v>208</v>
      </c>
      <c r="BG1" s="149" t="s">
        <v>209</v>
      </c>
      <c r="BH1" s="149" t="s">
        <v>210</v>
      </c>
      <c r="BI1" s="149" t="s">
        <v>211</v>
      </c>
      <c r="BJ1" s="149" t="s">
        <v>212</v>
      </c>
      <c r="BK1" s="149" t="s">
        <v>213</v>
      </c>
      <c r="BL1" s="149" t="s">
        <v>214</v>
      </c>
      <c r="BM1" s="149" t="s">
        <v>0</v>
      </c>
      <c r="BN1" s="149" t="s">
        <v>215</v>
      </c>
      <c r="BO1" s="149" t="s">
        <v>216</v>
      </c>
      <c r="BP1" s="149" t="s">
        <v>217</v>
      </c>
      <c r="BQ1" s="149" t="s">
        <v>218</v>
      </c>
      <c r="BR1" s="149" t="s">
        <v>219</v>
      </c>
      <c r="BS1" s="149" t="s">
        <v>163</v>
      </c>
      <c r="BT1" s="149" t="s">
        <v>164</v>
      </c>
      <c r="BU1" s="149" t="s">
        <v>165</v>
      </c>
      <c r="BV1" s="149" t="s">
        <v>35</v>
      </c>
    </row>
    <row r="2" spans="1:89" s="144" customFormat="1" x14ac:dyDescent="0.25">
      <c r="A2" s="432"/>
      <c r="B2" s="433"/>
      <c r="C2" s="433"/>
      <c r="D2" s="433"/>
      <c r="E2" s="433"/>
      <c r="F2" s="433"/>
      <c r="G2" s="433"/>
      <c r="H2" s="433"/>
      <c r="I2" s="433"/>
      <c r="J2" s="433"/>
      <c r="K2" s="433"/>
      <c r="L2" s="434"/>
      <c r="M2" s="433"/>
      <c r="N2" s="433"/>
      <c r="O2" s="433"/>
      <c r="P2" s="435"/>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5"/>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row>
    <row r="3" spans="1:89" s="32" customFormat="1" x14ac:dyDescent="0.25">
      <c r="A3" s="49"/>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16"/>
      <c r="BX3" s="16"/>
      <c r="BY3" s="16"/>
      <c r="BZ3" s="16"/>
      <c r="CA3" s="16"/>
      <c r="CB3" s="16"/>
      <c r="CC3" s="16"/>
      <c r="CD3" s="16"/>
      <c r="CE3" s="16"/>
      <c r="CF3" s="16"/>
      <c r="CG3" s="16"/>
      <c r="CH3" s="16"/>
      <c r="CI3" s="16"/>
      <c r="CJ3" s="16"/>
      <c r="CK3" s="16"/>
    </row>
    <row r="4" spans="1:89" ht="15" customHeight="1" x14ac:dyDescent="0.25">
      <c r="A4" s="102" t="s">
        <v>33</v>
      </c>
      <c r="B4" s="44">
        <v>42646990.200000003</v>
      </c>
      <c r="C4" s="44">
        <v>4105217.35</v>
      </c>
      <c r="D4" s="44">
        <v>114085324</v>
      </c>
      <c r="E4" s="44">
        <v>37318193.909999996</v>
      </c>
      <c r="F4" s="44">
        <v>115087342.3</v>
      </c>
      <c r="G4" s="44">
        <v>214978252.04000002</v>
      </c>
      <c r="H4" s="44">
        <v>165076998.19</v>
      </c>
      <c r="I4" s="44">
        <v>75205921.560000002</v>
      </c>
      <c r="J4" s="44">
        <v>19666807.140000001</v>
      </c>
      <c r="K4" s="44">
        <v>4486163.9699999988</v>
      </c>
      <c r="L4" s="44">
        <v>39791364.589999996</v>
      </c>
      <c r="M4" s="44">
        <v>3914660.23</v>
      </c>
      <c r="N4" s="44">
        <v>26887299.43</v>
      </c>
      <c r="O4" s="44">
        <v>867147214.38999999</v>
      </c>
      <c r="P4" s="44">
        <v>123600960.24999999</v>
      </c>
      <c r="Q4" s="44">
        <v>292476192.19999999</v>
      </c>
      <c r="R4" s="44">
        <v>59817353.570000008</v>
      </c>
      <c r="S4" s="44">
        <v>9169136.4700000007</v>
      </c>
      <c r="T4" s="44">
        <v>69135568.709999993</v>
      </c>
      <c r="U4" s="44">
        <v>78463801.790000021</v>
      </c>
      <c r="V4" s="44">
        <v>10404644.780000003</v>
      </c>
      <c r="W4" s="44">
        <v>129225718.07000001</v>
      </c>
      <c r="X4" s="44">
        <v>23419446.760000005</v>
      </c>
      <c r="Y4" s="44">
        <v>212392983.79999998</v>
      </c>
      <c r="Z4" s="44">
        <v>60417851.559999995</v>
      </c>
      <c r="AA4" s="44">
        <v>65658152</v>
      </c>
      <c r="AB4" s="44">
        <v>10597635.869999999</v>
      </c>
      <c r="AC4" s="44">
        <v>626857271.32999992</v>
      </c>
      <c r="AD4" s="44">
        <v>2664788.0899999994</v>
      </c>
      <c r="AE4" s="44">
        <v>13034963.130000003</v>
      </c>
      <c r="AF4" s="44">
        <v>484109048.42999995</v>
      </c>
      <c r="AG4" s="44">
        <v>4247665800.1599998</v>
      </c>
      <c r="AH4" s="44">
        <v>961006774.42999995</v>
      </c>
      <c r="AI4" s="44">
        <v>35895468.710000008</v>
      </c>
      <c r="AJ4" s="44">
        <v>14388849</v>
      </c>
      <c r="AK4" s="44">
        <v>87558749</v>
      </c>
      <c r="AL4" s="44">
        <v>233451012.98000002</v>
      </c>
      <c r="AM4" s="44">
        <v>31337916.859999996</v>
      </c>
      <c r="AN4" s="44">
        <v>41512711.359999999</v>
      </c>
      <c r="AO4" s="44">
        <v>430556348.24000007</v>
      </c>
      <c r="AP4" s="44">
        <v>21634512.599999994</v>
      </c>
      <c r="AQ4" s="44">
        <v>106836410</v>
      </c>
      <c r="AR4" s="44">
        <v>87353111.080000013</v>
      </c>
      <c r="AS4" s="44">
        <v>169207949.96000001</v>
      </c>
      <c r="AT4" s="44">
        <v>25205345.689999998</v>
      </c>
      <c r="AU4" s="44">
        <v>49580051.729999997</v>
      </c>
      <c r="AV4" s="44">
        <v>70789194.789999977</v>
      </c>
      <c r="AW4" s="44">
        <v>16747785.24</v>
      </c>
      <c r="AX4" s="44">
        <v>215093407.23999995</v>
      </c>
      <c r="AY4" s="44">
        <v>32204066.929999996</v>
      </c>
      <c r="AZ4" s="44">
        <v>41781758</v>
      </c>
      <c r="BA4" s="44">
        <v>123073748</v>
      </c>
      <c r="BB4" s="44">
        <v>24777374.200000003</v>
      </c>
      <c r="BC4" s="44">
        <v>104085380</v>
      </c>
      <c r="BD4" s="44">
        <v>1097998676</v>
      </c>
      <c r="BE4" s="44">
        <v>89127777.530000001</v>
      </c>
      <c r="BF4" s="44">
        <v>11574242.100000003</v>
      </c>
      <c r="BG4" s="44">
        <v>15053741.410000002</v>
      </c>
      <c r="BH4" s="44">
        <v>9852337.7100000009</v>
      </c>
      <c r="BI4" s="44">
        <v>37041311.799999997</v>
      </c>
      <c r="BJ4" s="44">
        <v>123536266.91999999</v>
      </c>
      <c r="BK4" s="44">
        <v>25664425.829999998</v>
      </c>
      <c r="BL4" s="44">
        <v>3277303579.5000005</v>
      </c>
      <c r="BM4" s="44">
        <v>315199374</v>
      </c>
      <c r="BN4" s="44">
        <v>18567466.170000002</v>
      </c>
      <c r="BO4" s="44">
        <v>189770323</v>
      </c>
      <c r="BP4" s="44">
        <v>52384603.840000004</v>
      </c>
      <c r="BQ4" s="44">
        <v>12771762.649999999</v>
      </c>
      <c r="BR4" s="44">
        <v>12030476</v>
      </c>
      <c r="BS4" s="44">
        <v>57519240</v>
      </c>
      <c r="BT4" s="44">
        <v>118996365.38</v>
      </c>
      <c r="BU4" s="44">
        <v>52394572.520000003</v>
      </c>
      <c r="BV4" s="44">
        <v>16690373534.67</v>
      </c>
    </row>
    <row r="5" spans="1:89" ht="15" customHeight="1" x14ac:dyDescent="0.25">
      <c r="A5" s="102"/>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row>
    <row r="6" spans="1:89" x14ac:dyDescent="0.25">
      <c r="A6" s="102" t="s">
        <v>34</v>
      </c>
      <c r="B6" s="312">
        <v>21625790.580000002</v>
      </c>
      <c r="C6" s="312">
        <v>2703975.5300000007</v>
      </c>
      <c r="D6" s="312">
        <v>92525798</v>
      </c>
      <c r="E6" s="312">
        <v>31025345.300000001</v>
      </c>
      <c r="F6" s="312">
        <v>97788365.730000004</v>
      </c>
      <c r="G6" s="312">
        <v>184198617.64000002</v>
      </c>
      <c r="H6" s="312">
        <v>137394238.72999999</v>
      </c>
      <c r="I6" s="312">
        <v>56490297.369999997</v>
      </c>
      <c r="J6" s="312">
        <v>16182418.229999999</v>
      </c>
      <c r="K6" s="312">
        <v>3507606.17</v>
      </c>
      <c r="L6" s="312">
        <v>32977773.690000001</v>
      </c>
      <c r="M6" s="312">
        <v>3122917.04</v>
      </c>
      <c r="N6" s="312">
        <v>23341335.700000003</v>
      </c>
      <c r="O6" s="312">
        <v>740188024.26999998</v>
      </c>
      <c r="P6" s="312">
        <v>103652002.68999998</v>
      </c>
      <c r="Q6" s="312">
        <v>237532110.87999997</v>
      </c>
      <c r="R6" s="312">
        <v>49839584.780000009</v>
      </c>
      <c r="S6" s="312">
        <v>7153890.79</v>
      </c>
      <c r="T6" s="312">
        <v>57503389.309999995</v>
      </c>
      <c r="U6" s="312">
        <v>67087035.149999999</v>
      </c>
      <c r="V6" s="312">
        <v>8609167.8699999992</v>
      </c>
      <c r="W6" s="312">
        <v>105387758.77999999</v>
      </c>
      <c r="X6" s="312">
        <v>19160748.170000002</v>
      </c>
      <c r="Y6" s="312">
        <v>183149271.25999999</v>
      </c>
      <c r="Z6" s="312">
        <v>47184590.480000004</v>
      </c>
      <c r="AA6" s="312">
        <v>55410232</v>
      </c>
      <c r="AB6" s="312">
        <v>9341649.3900000006</v>
      </c>
      <c r="AC6" s="312">
        <v>515128446.96999997</v>
      </c>
      <c r="AD6" s="312">
        <v>2130329.7599999998</v>
      </c>
      <c r="AE6" s="312">
        <v>11405625.82</v>
      </c>
      <c r="AF6" s="312">
        <v>416843750.99000001</v>
      </c>
      <c r="AG6" s="312">
        <v>2919855903.73</v>
      </c>
      <c r="AH6" s="312">
        <v>799271974.54999983</v>
      </c>
      <c r="AI6" s="312">
        <v>27773907.139999997</v>
      </c>
      <c r="AJ6" s="312">
        <v>11422800</v>
      </c>
      <c r="AK6" s="312">
        <v>74734539</v>
      </c>
      <c r="AL6" s="312">
        <v>194067386.87</v>
      </c>
      <c r="AM6" s="312">
        <v>26772828.09</v>
      </c>
      <c r="AN6" s="312">
        <v>33004252.149999995</v>
      </c>
      <c r="AO6" s="312">
        <v>363384203.34999996</v>
      </c>
      <c r="AP6" s="312">
        <v>17647784.449999996</v>
      </c>
      <c r="AQ6" s="312">
        <v>90675254</v>
      </c>
      <c r="AR6" s="312">
        <v>69753058</v>
      </c>
      <c r="AS6" s="312">
        <v>136846496.92999998</v>
      </c>
      <c r="AT6" s="312">
        <v>20290109.52</v>
      </c>
      <c r="AU6" s="312">
        <v>37669461.790000007</v>
      </c>
      <c r="AV6" s="312">
        <v>56449330.090000004</v>
      </c>
      <c r="AW6" s="312">
        <v>13450478.92</v>
      </c>
      <c r="AX6" s="312">
        <v>176669504.19</v>
      </c>
      <c r="AY6" s="312">
        <v>26967660.780000005</v>
      </c>
      <c r="AZ6" s="312">
        <v>33184443</v>
      </c>
      <c r="BA6" s="312">
        <v>103265711</v>
      </c>
      <c r="BB6" s="312">
        <v>20512775.789999999</v>
      </c>
      <c r="BC6" s="312">
        <v>88576415</v>
      </c>
      <c r="BD6" s="312">
        <v>925279680</v>
      </c>
      <c r="BE6" s="312">
        <v>70473133.980000004</v>
      </c>
      <c r="BF6" s="312">
        <v>9652816.0100000016</v>
      </c>
      <c r="BG6" s="312">
        <v>12377941.4</v>
      </c>
      <c r="BH6" s="312">
        <v>7768594.0199999996</v>
      </c>
      <c r="BI6" s="312">
        <v>29879087.579999998</v>
      </c>
      <c r="BJ6" s="312">
        <v>103108692.26000001</v>
      </c>
      <c r="BK6" s="312">
        <v>22146037.499999996</v>
      </c>
      <c r="BL6" s="312">
        <v>2720979825.8499999</v>
      </c>
      <c r="BM6" s="312">
        <v>263217892</v>
      </c>
      <c r="BN6" s="312">
        <v>14506668.629999999</v>
      </c>
      <c r="BO6" s="312">
        <v>155508973</v>
      </c>
      <c r="BP6" s="312">
        <v>43111546.399999999</v>
      </c>
      <c r="BQ6" s="312">
        <v>10212157.949999999</v>
      </c>
      <c r="BR6" s="312">
        <v>9511677</v>
      </c>
      <c r="BS6" s="312">
        <v>47497179</v>
      </c>
      <c r="BT6" s="312">
        <v>96480975.299999997</v>
      </c>
      <c r="BU6" s="312">
        <v>43886056.770000003</v>
      </c>
      <c r="BV6" s="147">
        <v>13267437302.059999</v>
      </c>
    </row>
    <row r="7" spans="1:89" x14ac:dyDescent="0.25">
      <c r="A7" s="102"/>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row>
    <row r="8" spans="1:89" s="30" customFormat="1" x14ac:dyDescent="0.25">
      <c r="A8" s="594" t="s">
        <v>413</v>
      </c>
      <c r="B8" s="151">
        <v>21021199.620000001</v>
      </c>
      <c r="C8" s="151">
        <v>1401241.8199999994</v>
      </c>
      <c r="D8" s="151">
        <v>21559526</v>
      </c>
      <c r="E8" s="151">
        <v>6292848.6099999957</v>
      </c>
      <c r="F8" s="151">
        <v>17298976.569999993</v>
      </c>
      <c r="G8" s="151">
        <v>30779634.400000006</v>
      </c>
      <c r="H8" s="151">
        <v>27682759.460000008</v>
      </c>
      <c r="I8" s="151">
        <v>18715624.190000005</v>
      </c>
      <c r="J8" s="151">
        <v>3484388.910000002</v>
      </c>
      <c r="K8" s="151">
        <v>978557.79999999888</v>
      </c>
      <c r="L8" s="151">
        <v>6813590.8999999948</v>
      </c>
      <c r="M8" s="151">
        <v>791743.19</v>
      </c>
      <c r="N8" s="151">
        <v>3545963.7299999967</v>
      </c>
      <c r="O8" s="151">
        <v>126959190.12</v>
      </c>
      <c r="P8" s="151">
        <v>19948957.560000002</v>
      </c>
      <c r="Q8" s="151">
        <v>54944081.320000023</v>
      </c>
      <c r="R8" s="151">
        <v>9977768.7899999991</v>
      </c>
      <c r="S8" s="151">
        <v>2015245.6800000006</v>
      </c>
      <c r="T8" s="151">
        <v>11632179.399999999</v>
      </c>
      <c r="U8" s="151">
        <v>11376766.640000023</v>
      </c>
      <c r="V8" s="151">
        <v>1795476.9100000039</v>
      </c>
      <c r="W8" s="151">
        <v>23837959.290000021</v>
      </c>
      <c r="X8" s="151">
        <v>4258698.5900000036</v>
      </c>
      <c r="Y8" s="151">
        <v>29243712.539999992</v>
      </c>
      <c r="Z8" s="151">
        <v>13233261.079999991</v>
      </c>
      <c r="AA8" s="151">
        <v>10247920</v>
      </c>
      <c r="AB8" s="151">
        <v>1255986.4799999986</v>
      </c>
      <c r="AC8" s="151">
        <v>111728824.35999995</v>
      </c>
      <c r="AD8" s="151">
        <v>534458.32999999961</v>
      </c>
      <c r="AE8" s="151">
        <v>1629337.3100000024</v>
      </c>
      <c r="AF8" s="151">
        <v>67265297.439999938</v>
      </c>
      <c r="AG8" s="151">
        <v>1327809896.4299998</v>
      </c>
      <c r="AH8" s="151">
        <v>161734799.88000011</v>
      </c>
      <c r="AI8" s="151">
        <v>8121561.5700000115</v>
      </c>
      <c r="AJ8" s="151">
        <v>2966049</v>
      </c>
      <c r="AK8" s="151">
        <v>12824210</v>
      </c>
      <c r="AL8" s="151">
        <v>39383626.110000014</v>
      </c>
      <c r="AM8" s="151">
        <v>4565088.7699999958</v>
      </c>
      <c r="AN8" s="151">
        <v>8508459.2100000046</v>
      </c>
      <c r="AO8" s="151">
        <v>67172144.890000105</v>
      </c>
      <c r="AP8" s="151">
        <v>3986728.1499999985</v>
      </c>
      <c r="AQ8" s="151">
        <v>16161156</v>
      </c>
      <c r="AR8" s="151">
        <v>17600053.080000013</v>
      </c>
      <c r="AS8" s="151">
        <v>32361453.030000031</v>
      </c>
      <c r="AT8" s="151">
        <v>4915236.1699999981</v>
      </c>
      <c r="AU8" s="151">
        <v>11910589.93999999</v>
      </c>
      <c r="AV8" s="151">
        <v>14339864.699999973</v>
      </c>
      <c r="AW8" s="151">
        <v>3297306.3200000003</v>
      </c>
      <c r="AX8" s="151">
        <v>38423903.049999952</v>
      </c>
      <c r="AY8" s="151">
        <v>5236406.1499999911</v>
      </c>
      <c r="AZ8" s="151">
        <v>8597315</v>
      </c>
      <c r="BA8" s="151">
        <v>19808037</v>
      </c>
      <c r="BB8" s="151">
        <v>4264598.4100000039</v>
      </c>
      <c r="BC8" s="151">
        <v>15508965</v>
      </c>
      <c r="BD8" s="151">
        <v>172718996</v>
      </c>
      <c r="BE8" s="151">
        <v>18654643.549999997</v>
      </c>
      <c r="BF8" s="151">
        <v>1921426.0900000017</v>
      </c>
      <c r="BG8" s="151">
        <v>2675800.0100000016</v>
      </c>
      <c r="BH8" s="151">
        <v>2083743.6900000013</v>
      </c>
      <c r="BI8" s="151">
        <v>7162224.2199999988</v>
      </c>
      <c r="BJ8" s="151">
        <v>20427574.659999982</v>
      </c>
      <c r="BK8" s="151">
        <v>3518388.3300000019</v>
      </c>
      <c r="BL8" s="151">
        <v>556323753.65000057</v>
      </c>
      <c r="BM8" s="151">
        <v>51981482</v>
      </c>
      <c r="BN8" s="151">
        <v>4060797.5400000028</v>
      </c>
      <c r="BO8" s="151">
        <v>34261350</v>
      </c>
      <c r="BP8" s="151">
        <v>9273057.4400000051</v>
      </c>
      <c r="BQ8" s="151">
        <v>2559604.6999999993</v>
      </c>
      <c r="BR8" s="151">
        <v>2518799</v>
      </c>
      <c r="BS8" s="151">
        <v>10022061</v>
      </c>
      <c r="BT8" s="151">
        <v>22515390.079999998</v>
      </c>
      <c r="BU8" s="151">
        <v>8508515.75</v>
      </c>
      <c r="BV8" s="151">
        <v>3422936232.6100006</v>
      </c>
      <c r="BW8" s="16"/>
      <c r="BX8" s="16"/>
      <c r="BY8" s="16"/>
      <c r="BZ8" s="16"/>
      <c r="CA8" s="16"/>
      <c r="CB8" s="16"/>
      <c r="CC8" s="16"/>
      <c r="CD8" s="16"/>
      <c r="CE8" s="16"/>
      <c r="CF8" s="16"/>
      <c r="CG8" s="16"/>
      <c r="CH8" s="16"/>
      <c r="CI8" s="16"/>
      <c r="CJ8" s="16"/>
      <c r="CK8" s="16"/>
    </row>
    <row r="9" spans="1:89" s="16" customFormat="1" x14ac:dyDescent="0.25">
      <c r="A9" s="102"/>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row>
    <row r="10" spans="1:89" s="16" customFormat="1" x14ac:dyDescent="0.25">
      <c r="A10" s="102" t="s">
        <v>95</v>
      </c>
      <c r="B10" s="28">
        <v>-1042587.51</v>
      </c>
      <c r="C10" s="28">
        <v>48081</v>
      </c>
      <c r="D10" s="28">
        <v>444847</v>
      </c>
      <c r="E10" s="28">
        <v>239910.69000000003</v>
      </c>
      <c r="F10" s="28">
        <v>143865.94000000003</v>
      </c>
      <c r="G10" s="28">
        <v>44827.610000000044</v>
      </c>
      <c r="H10" s="28">
        <v>137283.61000000002</v>
      </c>
      <c r="I10" s="28">
        <v>1438544.67</v>
      </c>
      <c r="J10" s="28">
        <v>60198.630000000063</v>
      </c>
      <c r="K10" s="28">
        <v>153.95999999999913</v>
      </c>
      <c r="L10" s="28">
        <v>89525.600000000093</v>
      </c>
      <c r="M10" s="28">
        <v>37992.75</v>
      </c>
      <c r="N10" s="28">
        <v>329442.74</v>
      </c>
      <c r="O10" s="28">
        <v>2477693.1099999985</v>
      </c>
      <c r="P10" s="28">
        <v>-1223738.8199999998</v>
      </c>
      <c r="Q10" s="28">
        <v>1098514.6699999974</v>
      </c>
      <c r="R10" s="28">
        <v>-51609.540000000008</v>
      </c>
      <c r="S10" s="28">
        <v>24398.5</v>
      </c>
      <c r="T10" s="28">
        <v>475572.70999999996</v>
      </c>
      <c r="U10" s="28">
        <v>-692741.34000000008</v>
      </c>
      <c r="V10" s="28">
        <v>92546.41</v>
      </c>
      <c r="W10" s="28">
        <v>490888.14</v>
      </c>
      <c r="X10" s="28">
        <v>96170.31</v>
      </c>
      <c r="Y10" s="28">
        <v>1039496.55</v>
      </c>
      <c r="Z10" s="28">
        <v>728727.89999999991</v>
      </c>
      <c r="AA10" s="28">
        <v>499068</v>
      </c>
      <c r="AB10" s="28">
        <v>145331.31</v>
      </c>
      <c r="AC10" s="28">
        <v>1670369.1099999999</v>
      </c>
      <c r="AD10" s="28">
        <v>28559.82</v>
      </c>
      <c r="AE10" s="28">
        <v>14613.160000000002</v>
      </c>
      <c r="AF10" s="28">
        <v>2595313.2800000003</v>
      </c>
      <c r="AG10" s="28">
        <v>28694132.940000001</v>
      </c>
      <c r="AH10" s="28">
        <v>3093016.7699999996</v>
      </c>
      <c r="AI10" s="28">
        <v>138766.19000000003</v>
      </c>
      <c r="AJ10" s="28">
        <v>103405</v>
      </c>
      <c r="AK10" s="28">
        <v>-917253</v>
      </c>
      <c r="AL10" s="28">
        <v>1194879.47</v>
      </c>
      <c r="AM10" s="28">
        <v>106061.37999999996</v>
      </c>
      <c r="AN10" s="28">
        <v>279085.11</v>
      </c>
      <c r="AO10" s="28">
        <v>1822719.3699999999</v>
      </c>
      <c r="AP10" s="28">
        <v>90581.200000000012</v>
      </c>
      <c r="AQ10" s="28">
        <v>202204</v>
      </c>
      <c r="AR10" s="28">
        <v>-1071761.05</v>
      </c>
      <c r="AS10" s="28">
        <v>-2534955.91</v>
      </c>
      <c r="AT10" s="28">
        <v>-294643.01999999996</v>
      </c>
      <c r="AU10" s="28">
        <v>54660.539999999884</v>
      </c>
      <c r="AV10" s="28">
        <v>-979250.96</v>
      </c>
      <c r="AW10" s="28">
        <v>33365.78</v>
      </c>
      <c r="AX10" s="28">
        <v>45735.369999999995</v>
      </c>
      <c r="AY10" s="28">
        <v>2629.0799999999872</v>
      </c>
      <c r="AZ10" s="28">
        <v>-617299</v>
      </c>
      <c r="BA10" s="28">
        <v>381383</v>
      </c>
      <c r="BB10" s="28">
        <v>87845.900000000009</v>
      </c>
      <c r="BC10" s="28">
        <v>-1445098</v>
      </c>
      <c r="BD10" s="28">
        <v>3838680</v>
      </c>
      <c r="BE10" s="28">
        <v>-74745.839999999967</v>
      </c>
      <c r="BF10" s="28">
        <v>-128044.38000000002</v>
      </c>
      <c r="BG10" s="28">
        <v>16683.37</v>
      </c>
      <c r="BH10" s="28">
        <v>378.24999999999272</v>
      </c>
      <c r="BI10" s="28">
        <v>302653.53999999992</v>
      </c>
      <c r="BJ10" s="28">
        <v>222583.86999999991</v>
      </c>
      <c r="BK10" s="28">
        <v>42405.909999999989</v>
      </c>
      <c r="BL10" s="28">
        <v>6110442.9100000001</v>
      </c>
      <c r="BM10" s="28">
        <v>-2701274</v>
      </c>
      <c r="BN10" s="28">
        <v>37390.729999999996</v>
      </c>
      <c r="BO10" s="28">
        <v>-3861877</v>
      </c>
      <c r="BP10" s="28">
        <v>275283.86</v>
      </c>
      <c r="BQ10" s="28">
        <v>27458.860000000008</v>
      </c>
      <c r="BR10" s="28">
        <v>175983</v>
      </c>
      <c r="BS10" s="28">
        <v>259195</v>
      </c>
      <c r="BT10" s="28">
        <v>-646867.71</v>
      </c>
      <c r="BU10" s="28">
        <v>-176552.80999999985</v>
      </c>
      <c r="BV10" s="28">
        <v>43671247.689999968</v>
      </c>
    </row>
    <row r="11" spans="1:89" s="16" customFormat="1" x14ac:dyDescent="0.25">
      <c r="A11" s="102"/>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row>
    <row r="12" spans="1:89" s="16" customFormat="1" x14ac:dyDescent="0.25">
      <c r="A12" s="102" t="s">
        <v>105</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row>
    <row r="13" spans="1:89" x14ac:dyDescent="0.25">
      <c r="A13" s="58" t="s">
        <v>70</v>
      </c>
      <c r="B13" s="312">
        <v>1515697.85</v>
      </c>
      <c r="C13" s="312">
        <v>262874.93</v>
      </c>
      <c r="D13" s="312">
        <v>3619461</v>
      </c>
      <c r="E13" s="312">
        <v>685095.96</v>
      </c>
      <c r="F13" s="312">
        <v>1569559.2599999998</v>
      </c>
      <c r="G13" s="312">
        <v>6119956.96</v>
      </c>
      <c r="H13" s="312">
        <v>2053510.9899999998</v>
      </c>
      <c r="I13" s="312">
        <v>1726743.85</v>
      </c>
      <c r="J13" s="312">
        <v>293304.68999999994</v>
      </c>
      <c r="K13" s="312">
        <v>223210.53999999998</v>
      </c>
      <c r="L13" s="312">
        <v>706743.02999999991</v>
      </c>
      <c r="M13" s="312">
        <v>28850.979999999996</v>
      </c>
      <c r="N13" s="312">
        <v>260054.96</v>
      </c>
      <c r="O13" s="312">
        <v>11286491.560000001</v>
      </c>
      <c r="P13" s="312">
        <v>1124883.3600000001</v>
      </c>
      <c r="Q13" s="312">
        <v>2174360.66</v>
      </c>
      <c r="R13" s="312">
        <v>110017.7</v>
      </c>
      <c r="S13" s="312">
        <v>265311.69</v>
      </c>
      <c r="T13" s="312">
        <v>1328450.6300000001</v>
      </c>
      <c r="U13" s="312">
        <v>922263.81999999983</v>
      </c>
      <c r="V13" s="312">
        <v>235534.76999999996</v>
      </c>
      <c r="W13" s="312">
        <v>5469505.209999999</v>
      </c>
      <c r="X13" s="312">
        <v>594775.36</v>
      </c>
      <c r="Y13" s="312">
        <v>4608957.59</v>
      </c>
      <c r="Z13" s="312">
        <v>1573402.1600000001</v>
      </c>
      <c r="AA13" s="312">
        <v>791622</v>
      </c>
      <c r="AB13" s="312">
        <v>138473.68</v>
      </c>
      <c r="AC13" s="312">
        <v>27062496.93</v>
      </c>
      <c r="AD13" s="312">
        <v>13617.880000000001</v>
      </c>
      <c r="AE13" s="312">
        <v>51299.54</v>
      </c>
      <c r="AF13" s="312">
        <v>6065782.1399999987</v>
      </c>
      <c r="AG13" s="312">
        <v>125137218.83000001</v>
      </c>
      <c r="AH13" s="312">
        <v>16335459.309999999</v>
      </c>
      <c r="AI13" s="312">
        <v>1342975.6700000002</v>
      </c>
      <c r="AJ13" s="312">
        <v>161668</v>
      </c>
      <c r="AK13" s="312">
        <v>2013677</v>
      </c>
      <c r="AL13" s="312">
        <v>4503129.4400000004</v>
      </c>
      <c r="AM13" s="312">
        <v>596390.62000000011</v>
      </c>
      <c r="AN13" s="312">
        <v>359120.48</v>
      </c>
      <c r="AO13" s="312">
        <v>8370681.0800000001</v>
      </c>
      <c r="AP13" s="312">
        <v>853626.01</v>
      </c>
      <c r="AQ13" s="312">
        <v>1997119</v>
      </c>
      <c r="AR13" s="312">
        <v>1418440.3599999999</v>
      </c>
      <c r="AS13" s="312">
        <v>4297319.4000000004</v>
      </c>
      <c r="AT13" s="312">
        <v>491399.67</v>
      </c>
      <c r="AU13" s="312">
        <v>1264840.4099999997</v>
      </c>
      <c r="AV13" s="312">
        <v>682170.15999999992</v>
      </c>
      <c r="AW13" s="312">
        <v>720255.1100000001</v>
      </c>
      <c r="AX13" s="312">
        <v>7164443.9699999997</v>
      </c>
      <c r="AY13" s="312">
        <v>455611.5</v>
      </c>
      <c r="AZ13" s="312">
        <v>763288</v>
      </c>
      <c r="BA13" s="312">
        <v>1374416</v>
      </c>
      <c r="BB13" s="312">
        <v>589388.44999999984</v>
      </c>
      <c r="BC13" s="312">
        <v>1934708</v>
      </c>
      <c r="BD13" s="312">
        <v>21391631</v>
      </c>
      <c r="BE13" s="312">
        <v>3558776.3199999994</v>
      </c>
      <c r="BF13" s="312">
        <v>291183.64</v>
      </c>
      <c r="BG13" s="312">
        <v>202676.09000000003</v>
      </c>
      <c r="BH13" s="312">
        <v>581576.13</v>
      </c>
      <c r="BI13" s="312">
        <v>787422.54999999993</v>
      </c>
      <c r="BJ13" s="312">
        <v>3173481.2700000009</v>
      </c>
      <c r="BK13" s="312">
        <v>900612.30999999994</v>
      </c>
      <c r="BL13" s="312">
        <v>48869864.75999999</v>
      </c>
      <c r="BM13" s="312">
        <v>5693201</v>
      </c>
      <c r="BN13" s="312">
        <v>56210.229999999996</v>
      </c>
      <c r="BO13" s="312">
        <v>6246578</v>
      </c>
      <c r="BP13" s="312">
        <v>1275287.7400000002</v>
      </c>
      <c r="BQ13" s="312">
        <v>341074.9</v>
      </c>
      <c r="BR13" s="312">
        <v>208223</v>
      </c>
      <c r="BS13" s="312">
        <v>278333</v>
      </c>
      <c r="BT13" s="312">
        <v>2920831.6999999997</v>
      </c>
      <c r="BU13" s="312">
        <v>969318.66</v>
      </c>
      <c r="BV13" s="152">
        <v>363455940.44999993</v>
      </c>
    </row>
    <row r="14" spans="1:89" ht="15" customHeight="1" x14ac:dyDescent="0.25">
      <c r="A14" s="58" t="s">
        <v>71</v>
      </c>
      <c r="B14" s="312">
        <v>4175262.7600000002</v>
      </c>
      <c r="C14" s="312">
        <v>49620.490000000005</v>
      </c>
      <c r="D14" s="312">
        <v>98269</v>
      </c>
      <c r="E14" s="312">
        <v>930927.84</v>
      </c>
      <c r="F14" s="312">
        <v>1668155.2100000002</v>
      </c>
      <c r="G14" s="312">
        <v>2609625.9699999997</v>
      </c>
      <c r="H14" s="312">
        <v>2187947.9500000002</v>
      </c>
      <c r="I14" s="312">
        <v>1893749.45</v>
      </c>
      <c r="J14" s="312">
        <v>283489.39000000007</v>
      </c>
      <c r="K14" s="312">
        <v>0</v>
      </c>
      <c r="L14" s="312">
        <v>1462369.53</v>
      </c>
      <c r="M14" s="312">
        <v>44654.86</v>
      </c>
      <c r="N14" s="312">
        <v>546411.21</v>
      </c>
      <c r="O14" s="312">
        <v>11131552.23</v>
      </c>
      <c r="P14" s="312">
        <v>1556353.08</v>
      </c>
      <c r="Q14" s="312">
        <v>1989658.6</v>
      </c>
      <c r="R14" s="312">
        <v>578159.40999999992</v>
      </c>
      <c r="S14" s="312">
        <v>277162.05</v>
      </c>
      <c r="T14" s="312">
        <v>1245494.8799999999</v>
      </c>
      <c r="U14" s="312">
        <v>1229624.6700000002</v>
      </c>
      <c r="V14" s="312">
        <v>267015.99</v>
      </c>
      <c r="W14" s="312">
        <v>1781691.2100000002</v>
      </c>
      <c r="X14" s="312">
        <v>436217.91000000003</v>
      </c>
      <c r="Y14" s="312">
        <v>1453878.0999999999</v>
      </c>
      <c r="Z14" s="312">
        <v>2092060.2600000002</v>
      </c>
      <c r="AA14" s="312">
        <v>615219</v>
      </c>
      <c r="AB14" s="312">
        <v>330694.18</v>
      </c>
      <c r="AC14" s="312">
        <v>3748384.34</v>
      </c>
      <c r="AD14" s="312">
        <v>300</v>
      </c>
      <c r="AE14" s="312">
        <v>181555.47000000003</v>
      </c>
      <c r="AF14" s="312">
        <v>5674743.3099999996</v>
      </c>
      <c r="AG14" s="312">
        <v>246816242.74000001</v>
      </c>
      <c r="AH14" s="312">
        <v>10972727.27</v>
      </c>
      <c r="AI14" s="312">
        <v>471479.7699999999</v>
      </c>
      <c r="AJ14" s="312">
        <v>489147</v>
      </c>
      <c r="AK14" s="312">
        <v>1037659</v>
      </c>
      <c r="AL14" s="312">
        <v>5613512.5600000005</v>
      </c>
      <c r="AM14" s="312">
        <v>219341.02000000002</v>
      </c>
      <c r="AN14" s="312">
        <v>1329761.67</v>
      </c>
      <c r="AO14" s="312">
        <v>7055177.4699999997</v>
      </c>
      <c r="AP14" s="312">
        <v>118875.16</v>
      </c>
      <c r="AQ14" s="312">
        <v>1004506</v>
      </c>
      <c r="AR14" s="312">
        <v>1547596.91</v>
      </c>
      <c r="AS14" s="312">
        <v>2422914.73</v>
      </c>
      <c r="AT14" s="312">
        <v>412258.79000000004</v>
      </c>
      <c r="AU14" s="312">
        <v>1744157.8900000001</v>
      </c>
      <c r="AV14" s="312">
        <v>1585026</v>
      </c>
      <c r="AW14" s="312">
        <v>424552.13999999996</v>
      </c>
      <c r="AX14" s="312">
        <v>2406421.67</v>
      </c>
      <c r="AY14" s="312">
        <v>463654.97000000003</v>
      </c>
      <c r="AZ14" s="312">
        <v>1105211</v>
      </c>
      <c r="BA14" s="312">
        <v>1096732</v>
      </c>
      <c r="BB14" s="312">
        <v>707406.00999999989</v>
      </c>
      <c r="BC14" s="312">
        <v>1392136</v>
      </c>
      <c r="BD14" s="312">
        <v>9072954</v>
      </c>
      <c r="BE14" s="312">
        <v>2214630.88</v>
      </c>
      <c r="BF14" s="312">
        <v>171742.67</v>
      </c>
      <c r="BG14" s="312">
        <v>377141.99000000005</v>
      </c>
      <c r="BH14" s="312">
        <v>190949.37999999998</v>
      </c>
      <c r="BI14" s="312">
        <v>277899.82</v>
      </c>
      <c r="BJ14" s="312">
        <v>4158597.01</v>
      </c>
      <c r="BK14" s="312">
        <v>118102.24999999999</v>
      </c>
      <c r="BL14" s="312">
        <v>63666500.229999997</v>
      </c>
      <c r="BM14" s="312">
        <v>3462636</v>
      </c>
      <c r="BN14" s="312">
        <v>720467.62</v>
      </c>
      <c r="BO14" s="312">
        <v>1845658</v>
      </c>
      <c r="BP14" s="312">
        <v>1651435.7800000003</v>
      </c>
      <c r="BQ14" s="312">
        <v>226874.2</v>
      </c>
      <c r="BR14" s="312">
        <v>266708</v>
      </c>
      <c r="BS14" s="312">
        <v>1574688</v>
      </c>
      <c r="BT14" s="312">
        <v>1723958.17</v>
      </c>
      <c r="BU14" s="312">
        <v>600492.24999999988</v>
      </c>
      <c r="BV14" s="152">
        <v>433298182.37000012</v>
      </c>
    </row>
    <row r="15" spans="1:89" x14ac:dyDescent="0.25">
      <c r="A15" s="58" t="s">
        <v>72</v>
      </c>
      <c r="B15" s="312">
        <v>5695511.0499999989</v>
      </c>
      <c r="C15" s="312">
        <v>527225.52</v>
      </c>
      <c r="D15" s="312">
        <v>8433891</v>
      </c>
      <c r="E15" s="312">
        <v>2470001.9799999995</v>
      </c>
      <c r="F15" s="312">
        <v>5905251.8800000018</v>
      </c>
      <c r="G15" s="312">
        <v>8758913.4700000007</v>
      </c>
      <c r="H15" s="312">
        <v>10209385.170000002</v>
      </c>
      <c r="I15" s="312">
        <v>5812475.6299999999</v>
      </c>
      <c r="J15" s="312">
        <v>1494019.2399999995</v>
      </c>
      <c r="K15" s="312">
        <v>528513.17999999993</v>
      </c>
      <c r="L15" s="312">
        <v>2395187.9699999997</v>
      </c>
      <c r="M15" s="312">
        <v>499055.2699999999</v>
      </c>
      <c r="N15" s="312">
        <v>1458842.9300000004</v>
      </c>
      <c r="O15" s="312">
        <v>30013141.059999999</v>
      </c>
      <c r="P15" s="312">
        <v>6648557.3100000005</v>
      </c>
      <c r="Q15" s="312">
        <v>20633261.510000002</v>
      </c>
      <c r="R15" s="312">
        <v>4963302.8100000005</v>
      </c>
      <c r="S15" s="312">
        <v>758201.61999999988</v>
      </c>
      <c r="T15" s="312">
        <v>4174841.8000000003</v>
      </c>
      <c r="U15" s="312">
        <v>4404928.4799999995</v>
      </c>
      <c r="V15" s="312">
        <v>1103362.21</v>
      </c>
      <c r="W15" s="312">
        <v>8247735.2800000003</v>
      </c>
      <c r="X15" s="312">
        <v>1784213.3800000001</v>
      </c>
      <c r="Y15" s="312">
        <v>8317314.7200000007</v>
      </c>
      <c r="Z15" s="312">
        <v>3853519.5300000003</v>
      </c>
      <c r="AA15" s="312">
        <v>3896954</v>
      </c>
      <c r="AB15" s="312">
        <v>501846.81000000006</v>
      </c>
      <c r="AC15" s="312">
        <v>29506875.370000001</v>
      </c>
      <c r="AD15" s="312">
        <v>340406.98</v>
      </c>
      <c r="AE15" s="312">
        <v>753077.28999999992</v>
      </c>
      <c r="AF15" s="312">
        <v>15013525.98</v>
      </c>
      <c r="AG15" s="312">
        <v>298040168.93000001</v>
      </c>
      <c r="AH15" s="312">
        <v>53432911.100000001</v>
      </c>
      <c r="AI15" s="312">
        <v>3454875.09</v>
      </c>
      <c r="AJ15" s="312">
        <v>1318062</v>
      </c>
      <c r="AK15" s="312">
        <v>3416823</v>
      </c>
      <c r="AL15" s="312">
        <v>6899457.3400000008</v>
      </c>
      <c r="AM15" s="312">
        <v>1685846.0999999999</v>
      </c>
      <c r="AN15" s="312">
        <v>3484312.0500000007</v>
      </c>
      <c r="AO15" s="312">
        <v>16950909.070000004</v>
      </c>
      <c r="AP15" s="312">
        <v>1337949.5999999999</v>
      </c>
      <c r="AQ15" s="312">
        <v>5542272</v>
      </c>
      <c r="AR15" s="312">
        <v>5106038.8600000013</v>
      </c>
      <c r="AS15" s="312">
        <v>10341606.579999996</v>
      </c>
      <c r="AT15" s="312">
        <v>1334355.7099999995</v>
      </c>
      <c r="AU15" s="312">
        <v>4204164.9500000011</v>
      </c>
      <c r="AV15" s="312">
        <v>4286527.05</v>
      </c>
      <c r="AW15" s="312">
        <v>1316237.24</v>
      </c>
      <c r="AX15" s="312">
        <v>7927763.8000000007</v>
      </c>
      <c r="AY15" s="312">
        <v>2304427.5400000005</v>
      </c>
      <c r="AZ15" s="312">
        <v>2772422</v>
      </c>
      <c r="BA15" s="312">
        <v>8736748</v>
      </c>
      <c r="BB15" s="312">
        <v>1591427.9999999998</v>
      </c>
      <c r="BC15" s="312">
        <v>5392239</v>
      </c>
      <c r="BD15" s="312">
        <v>55353778</v>
      </c>
      <c r="BE15" s="312">
        <v>5263932.7700000005</v>
      </c>
      <c r="BF15" s="312">
        <v>777233.11</v>
      </c>
      <c r="BG15" s="312">
        <v>1403877.2499999998</v>
      </c>
      <c r="BH15" s="312">
        <v>817498.75999999989</v>
      </c>
      <c r="BI15" s="312">
        <v>3059876.65</v>
      </c>
      <c r="BJ15" s="312">
        <v>6455984.5899999999</v>
      </c>
      <c r="BK15" s="312">
        <v>1472446.5</v>
      </c>
      <c r="BL15" s="312">
        <v>128565590.00999999</v>
      </c>
      <c r="BM15" s="312">
        <v>17047246</v>
      </c>
      <c r="BN15" s="312">
        <v>2069090.6800000002</v>
      </c>
      <c r="BO15" s="312">
        <v>6079018</v>
      </c>
      <c r="BP15" s="312">
        <v>3301868.62</v>
      </c>
      <c r="BQ15" s="312">
        <v>1170912.29</v>
      </c>
      <c r="BR15" s="312">
        <v>1234969</v>
      </c>
      <c r="BS15" s="312">
        <v>3414976</v>
      </c>
      <c r="BT15" s="312">
        <v>5948486.8100000015</v>
      </c>
      <c r="BU15" s="312">
        <v>2535983.9699999997</v>
      </c>
      <c r="BV15" s="152">
        <v>895953654.45000005</v>
      </c>
    </row>
    <row r="16" spans="1:89" x14ac:dyDescent="0.25">
      <c r="A16" s="58" t="s">
        <v>236</v>
      </c>
      <c r="B16" s="312">
        <v>3095839.0300000003</v>
      </c>
      <c r="C16" s="312">
        <v>196885.34</v>
      </c>
      <c r="D16" s="312">
        <v>4799225</v>
      </c>
      <c r="E16" s="312">
        <v>929404</v>
      </c>
      <c r="F16" s="312">
        <v>3015738.77</v>
      </c>
      <c r="G16" s="312">
        <v>4129197.82</v>
      </c>
      <c r="H16" s="312">
        <v>5022678.01</v>
      </c>
      <c r="I16" s="312">
        <v>4013825.21</v>
      </c>
      <c r="J16" s="312">
        <v>547856.29</v>
      </c>
      <c r="K16" s="312">
        <v>72465.66</v>
      </c>
      <c r="L16" s="312">
        <v>808701.37</v>
      </c>
      <c r="M16" s="312">
        <v>119533.33</v>
      </c>
      <c r="N16" s="312">
        <v>352695</v>
      </c>
      <c r="O16" s="312">
        <v>29224802.800000001</v>
      </c>
      <c r="P16" s="312">
        <v>3566099.63</v>
      </c>
      <c r="Q16" s="312">
        <v>11411639.83</v>
      </c>
      <c r="R16" s="312">
        <v>1467478.24</v>
      </c>
      <c r="S16" s="312">
        <v>93802</v>
      </c>
      <c r="T16" s="312">
        <v>1726508.77</v>
      </c>
      <c r="U16" s="312">
        <v>1751592.71</v>
      </c>
      <c r="V16" s="312">
        <v>237003.97</v>
      </c>
      <c r="W16" s="312">
        <v>3545847.14</v>
      </c>
      <c r="X16" s="312">
        <v>678593.5</v>
      </c>
      <c r="Y16" s="312">
        <v>4645347.99</v>
      </c>
      <c r="Z16" s="312">
        <v>2055824.29</v>
      </c>
      <c r="AA16" s="312">
        <v>1419473</v>
      </c>
      <c r="AB16" s="312">
        <v>85605.49</v>
      </c>
      <c r="AC16" s="312">
        <v>20530775.199999999</v>
      </c>
      <c r="AD16" s="312">
        <v>58303.53</v>
      </c>
      <c r="AE16" s="312">
        <v>178035.75</v>
      </c>
      <c r="AF16" s="312">
        <v>14600765.58</v>
      </c>
      <c r="AG16" s="312">
        <v>346941990.29999995</v>
      </c>
      <c r="AH16" s="312">
        <v>36940437.350000001</v>
      </c>
      <c r="AI16" s="312">
        <v>1252111.76</v>
      </c>
      <c r="AJ16" s="312">
        <v>561659</v>
      </c>
      <c r="AK16" s="312">
        <v>1666551</v>
      </c>
      <c r="AL16" s="312">
        <v>7058504.6799999997</v>
      </c>
      <c r="AM16" s="312">
        <v>932270.97</v>
      </c>
      <c r="AN16" s="312">
        <v>1240987.6599999999</v>
      </c>
      <c r="AO16" s="312">
        <v>16839848.640000001</v>
      </c>
      <c r="AP16" s="312">
        <v>703702.98</v>
      </c>
      <c r="AQ16" s="312">
        <v>2495154</v>
      </c>
      <c r="AR16" s="312">
        <v>2876194.05</v>
      </c>
      <c r="AS16" s="312">
        <v>5643645.1399999997</v>
      </c>
      <c r="AT16" s="312">
        <v>816773.27</v>
      </c>
      <c r="AU16" s="312">
        <v>2421945.4700000002</v>
      </c>
      <c r="AV16" s="312">
        <v>3301494.24</v>
      </c>
      <c r="AW16" s="312">
        <v>357652.96</v>
      </c>
      <c r="AX16" s="312">
        <v>8260513.1399999997</v>
      </c>
      <c r="AY16" s="312">
        <v>697295.47</v>
      </c>
      <c r="AZ16" s="312">
        <v>1086835</v>
      </c>
      <c r="BA16" s="312">
        <v>3723306</v>
      </c>
      <c r="BB16" s="312">
        <v>600326.85</v>
      </c>
      <c r="BC16" s="312">
        <v>2698756</v>
      </c>
      <c r="BD16" s="312">
        <v>38223117</v>
      </c>
      <c r="BE16" s="312">
        <v>3657060.71</v>
      </c>
      <c r="BF16" s="312">
        <v>213223.03</v>
      </c>
      <c r="BG16" s="312">
        <v>338092.28</v>
      </c>
      <c r="BH16" s="312">
        <v>208581.15</v>
      </c>
      <c r="BI16" s="312">
        <v>1160777.72</v>
      </c>
      <c r="BJ16" s="312">
        <v>3104349.41</v>
      </c>
      <c r="BK16" s="312">
        <v>346395.59</v>
      </c>
      <c r="BL16" s="312">
        <v>148336490.28</v>
      </c>
      <c r="BM16" s="312">
        <v>10374565</v>
      </c>
      <c r="BN16" s="312">
        <v>597387.99</v>
      </c>
      <c r="BO16" s="312">
        <v>7622808</v>
      </c>
      <c r="BP16" s="312">
        <v>1253314.2</v>
      </c>
      <c r="BQ16" s="312">
        <v>464010.44999999995</v>
      </c>
      <c r="BR16" s="312">
        <v>275687</v>
      </c>
      <c r="BS16" s="312">
        <v>1542240</v>
      </c>
      <c r="BT16" s="312">
        <v>3788982.03</v>
      </c>
      <c r="BU16" s="312">
        <v>1548859.99</v>
      </c>
      <c r="BV16" s="152">
        <v>796555442.01000011</v>
      </c>
    </row>
    <row r="17" spans="1:89" x14ac:dyDescent="0.25">
      <c r="A17" s="58" t="s">
        <v>74</v>
      </c>
      <c r="B17" s="312">
        <v>2788360.6999999997</v>
      </c>
      <c r="C17" s="312">
        <v>23414.31</v>
      </c>
      <c r="D17" s="312">
        <v>1502971</v>
      </c>
      <c r="E17" s="312">
        <v>189822.28</v>
      </c>
      <c r="F17" s="312">
        <v>2354005.25</v>
      </c>
      <c r="G17" s="312">
        <v>3424464.33</v>
      </c>
      <c r="H17" s="312">
        <v>2141846.19</v>
      </c>
      <c r="I17" s="312">
        <v>2660731.81</v>
      </c>
      <c r="J17" s="312">
        <v>452975.1</v>
      </c>
      <c r="K17" s="312">
        <v>6037.39</v>
      </c>
      <c r="L17" s="312">
        <v>441514.14</v>
      </c>
      <c r="M17" s="312">
        <v>115.08</v>
      </c>
      <c r="N17" s="312">
        <v>310611.66000000003</v>
      </c>
      <c r="O17" s="312">
        <v>16663657.5</v>
      </c>
      <c r="P17" s="312">
        <v>2351207.62</v>
      </c>
      <c r="Q17" s="312">
        <v>2443608.92</v>
      </c>
      <c r="R17" s="312">
        <v>1390497.3</v>
      </c>
      <c r="S17" s="312">
        <v>86098.83</v>
      </c>
      <c r="T17" s="312">
        <v>1243066.92</v>
      </c>
      <c r="U17" s="312">
        <v>1746438.5599999998</v>
      </c>
      <c r="V17" s="312">
        <v>13586.52</v>
      </c>
      <c r="W17" s="312">
        <v>4792950.9499999993</v>
      </c>
      <c r="X17" s="312">
        <v>414545.28</v>
      </c>
      <c r="Y17" s="312">
        <v>3405528.59</v>
      </c>
      <c r="Z17" s="312">
        <v>562978.28</v>
      </c>
      <c r="AA17" s="312">
        <v>824898</v>
      </c>
      <c r="AB17" s="312">
        <v>200247.27</v>
      </c>
      <c r="AC17" s="312">
        <v>7215834.0399999991</v>
      </c>
      <c r="AD17" s="312">
        <v>9631.51</v>
      </c>
      <c r="AE17" s="312">
        <v>6451.9499999999971</v>
      </c>
      <c r="AF17" s="312">
        <v>11288740.84</v>
      </c>
      <c r="AG17" s="312">
        <v>147540893.27000001</v>
      </c>
      <c r="AH17" s="312">
        <v>18167779.32</v>
      </c>
      <c r="AI17" s="312">
        <v>858047.79</v>
      </c>
      <c r="AJ17" s="312">
        <v>126593</v>
      </c>
      <c r="AK17" s="312">
        <v>1281504</v>
      </c>
      <c r="AL17" s="312">
        <v>4331345.99</v>
      </c>
      <c r="AM17" s="312">
        <v>693125.96</v>
      </c>
      <c r="AN17" s="312">
        <v>290026.61</v>
      </c>
      <c r="AO17" s="312">
        <v>4837761.7</v>
      </c>
      <c r="AP17" s="312">
        <v>245686.68</v>
      </c>
      <c r="AQ17" s="312">
        <v>1954914</v>
      </c>
      <c r="AR17" s="312">
        <v>1504087.42</v>
      </c>
      <c r="AS17" s="312">
        <v>2592428.31</v>
      </c>
      <c r="AT17" s="312">
        <v>444657.60000000003</v>
      </c>
      <c r="AU17" s="312">
        <v>3036293.02</v>
      </c>
      <c r="AV17" s="312">
        <v>1045876.22</v>
      </c>
      <c r="AW17" s="312">
        <v>204523.75</v>
      </c>
      <c r="AX17" s="312">
        <v>6043164.0300000003</v>
      </c>
      <c r="AY17" s="312">
        <v>372631.56</v>
      </c>
      <c r="AZ17" s="312">
        <v>711059</v>
      </c>
      <c r="BA17" s="312">
        <v>1975321</v>
      </c>
      <c r="BB17" s="312">
        <v>439362.75</v>
      </c>
      <c r="BC17" s="312">
        <v>1699659</v>
      </c>
      <c r="BD17" s="312">
        <v>21663376</v>
      </c>
      <c r="BE17" s="312">
        <v>3016591.88</v>
      </c>
      <c r="BF17" s="312">
        <v>209352.32000000001</v>
      </c>
      <c r="BG17" s="312">
        <v>99856.1</v>
      </c>
      <c r="BH17" s="312">
        <v>73639.86</v>
      </c>
      <c r="BI17" s="312">
        <v>917305.9</v>
      </c>
      <c r="BJ17" s="312">
        <v>823289.23</v>
      </c>
      <c r="BK17" s="312">
        <v>56560.85</v>
      </c>
      <c r="BL17" s="312">
        <v>66524400.569999993</v>
      </c>
      <c r="BM17" s="312">
        <v>6138633</v>
      </c>
      <c r="BN17" s="312">
        <v>165330.65</v>
      </c>
      <c r="BO17" s="312">
        <v>4601929</v>
      </c>
      <c r="BP17" s="312">
        <v>893264.03</v>
      </c>
      <c r="BQ17" s="312">
        <v>164372.9</v>
      </c>
      <c r="BR17" s="312">
        <v>204987</v>
      </c>
      <c r="BS17" s="312">
        <v>1374311</v>
      </c>
      <c r="BT17" s="312">
        <v>2220832.3800000004</v>
      </c>
      <c r="BU17" s="312">
        <v>2104308.5099999998</v>
      </c>
      <c r="BV17" s="152">
        <v>382605921.27999997</v>
      </c>
    </row>
    <row r="18" spans="1:89" s="30" customFormat="1" x14ac:dyDescent="0.25">
      <c r="A18" s="58"/>
      <c r="B18" s="153">
        <v>17270671.390000001</v>
      </c>
      <c r="C18" s="153">
        <v>1060020.5899999999</v>
      </c>
      <c r="D18" s="153">
        <v>18453817</v>
      </c>
      <c r="E18" s="153">
        <v>5205252.0599999996</v>
      </c>
      <c r="F18" s="153">
        <v>14512710.370000001</v>
      </c>
      <c r="G18" s="153">
        <v>25042158.549999997</v>
      </c>
      <c r="H18" s="153">
        <v>21615368.310000002</v>
      </c>
      <c r="I18" s="153">
        <v>16107525.950000001</v>
      </c>
      <c r="J18" s="153">
        <v>3071644.7099999995</v>
      </c>
      <c r="K18" s="153">
        <v>830226.77</v>
      </c>
      <c r="L18" s="153">
        <v>5814516.0399999991</v>
      </c>
      <c r="M18" s="153">
        <v>692209.51999999979</v>
      </c>
      <c r="N18" s="153">
        <v>2928615.7600000007</v>
      </c>
      <c r="O18" s="153">
        <v>98319645.149999991</v>
      </c>
      <c r="P18" s="153">
        <v>15247101</v>
      </c>
      <c r="Q18" s="153">
        <v>38652529.520000003</v>
      </c>
      <c r="R18" s="153">
        <v>8509455.4600000009</v>
      </c>
      <c r="S18" s="153">
        <v>1480576.19</v>
      </c>
      <c r="T18" s="153">
        <v>9718363</v>
      </c>
      <c r="U18" s="153">
        <v>10054848.24</v>
      </c>
      <c r="V18" s="153">
        <v>1856503.46</v>
      </c>
      <c r="W18" s="153">
        <v>23837729.789999999</v>
      </c>
      <c r="X18" s="153">
        <v>3908345.4300000006</v>
      </c>
      <c r="Y18" s="153">
        <v>22431026.989999998</v>
      </c>
      <c r="Z18" s="153">
        <v>10137784.520000001</v>
      </c>
      <c r="AA18" s="153">
        <v>7548166</v>
      </c>
      <c r="AB18" s="153">
        <v>1256867.4300000002</v>
      </c>
      <c r="AC18" s="153">
        <v>88064365.879999995</v>
      </c>
      <c r="AD18" s="153">
        <v>422259.9</v>
      </c>
      <c r="AE18" s="153">
        <v>1170419.9999999998</v>
      </c>
      <c r="AF18" s="153">
        <v>52643557.849999994</v>
      </c>
      <c r="AG18" s="153">
        <v>1164476514.0699999</v>
      </c>
      <c r="AH18" s="153">
        <v>135849314.34999999</v>
      </c>
      <c r="AI18" s="153">
        <v>7379490.0799999991</v>
      </c>
      <c r="AJ18" s="153">
        <v>2657129</v>
      </c>
      <c r="AK18" s="153">
        <v>9416214</v>
      </c>
      <c r="AL18" s="153">
        <v>28405950.009999998</v>
      </c>
      <c r="AM18" s="153">
        <v>4126974.67</v>
      </c>
      <c r="AN18" s="153">
        <v>6704208.4700000016</v>
      </c>
      <c r="AO18" s="153">
        <v>54054377.960000008</v>
      </c>
      <c r="AP18" s="153">
        <v>3259840.43</v>
      </c>
      <c r="AQ18" s="153">
        <v>12993965</v>
      </c>
      <c r="AR18" s="153">
        <v>12452357.6</v>
      </c>
      <c r="AS18" s="153">
        <v>25297914.159999996</v>
      </c>
      <c r="AT18" s="153">
        <v>3499445.0399999996</v>
      </c>
      <c r="AU18" s="153">
        <v>12671401.74</v>
      </c>
      <c r="AV18" s="153">
        <v>10901093.67</v>
      </c>
      <c r="AW18" s="153">
        <v>3023221.2</v>
      </c>
      <c r="AX18" s="153">
        <v>31802306.610000003</v>
      </c>
      <c r="AY18" s="153">
        <v>4293621.04</v>
      </c>
      <c r="AZ18" s="153">
        <v>6438815</v>
      </c>
      <c r="BA18" s="153">
        <v>16906523</v>
      </c>
      <c r="BB18" s="153">
        <v>3927912.0599999996</v>
      </c>
      <c r="BC18" s="153">
        <v>13117498</v>
      </c>
      <c r="BD18" s="153">
        <v>145704856</v>
      </c>
      <c r="BE18" s="153">
        <v>17710992.559999999</v>
      </c>
      <c r="BF18" s="153">
        <v>1662734.77</v>
      </c>
      <c r="BG18" s="153">
        <v>2421643.71</v>
      </c>
      <c r="BH18" s="153">
        <v>1872245.28</v>
      </c>
      <c r="BI18" s="153">
        <v>6203282.6399999997</v>
      </c>
      <c r="BJ18" s="153">
        <v>17715701.510000002</v>
      </c>
      <c r="BK18" s="153">
        <v>2894117.5</v>
      </c>
      <c r="BL18" s="153">
        <v>455962845.84999996</v>
      </c>
      <c r="BM18" s="153">
        <v>42716281</v>
      </c>
      <c r="BN18" s="153">
        <v>3608487.1700000004</v>
      </c>
      <c r="BO18" s="153">
        <v>26395991</v>
      </c>
      <c r="BP18" s="153">
        <v>8375170.370000001</v>
      </c>
      <c r="BQ18" s="153">
        <v>2367244.7399999998</v>
      </c>
      <c r="BR18" s="153">
        <v>2190574</v>
      </c>
      <c r="BS18" s="153">
        <v>8184548</v>
      </c>
      <c r="BT18" s="153">
        <v>16603091.09</v>
      </c>
      <c r="BU18" s="153">
        <v>7758963.3799999999</v>
      </c>
      <c r="BV18" s="153">
        <v>2871869140.5600004</v>
      </c>
      <c r="BW18" s="16"/>
      <c r="BX18" s="16"/>
      <c r="BY18" s="16"/>
      <c r="BZ18" s="16"/>
      <c r="CA18" s="16"/>
      <c r="CB18" s="16"/>
      <c r="CC18" s="16"/>
      <c r="CD18" s="16"/>
      <c r="CE18" s="16"/>
      <c r="CF18" s="16"/>
      <c r="CG18" s="16"/>
      <c r="CH18" s="16"/>
      <c r="CI18" s="16"/>
      <c r="CJ18" s="16"/>
      <c r="CK18" s="16"/>
    </row>
    <row r="19" spans="1:89" s="16" customFormat="1" x14ac:dyDescent="0.25">
      <c r="A19" s="58"/>
      <c r="B19" s="208"/>
      <c r="C19" s="208"/>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c r="BK19" s="442"/>
      <c r="BL19" s="208"/>
      <c r="BM19" s="208"/>
      <c r="BN19" s="208"/>
      <c r="BO19" s="208"/>
      <c r="BP19" s="208"/>
      <c r="BQ19" s="208"/>
      <c r="BR19" s="208"/>
      <c r="BS19" s="208"/>
      <c r="BT19" s="208"/>
      <c r="BU19" s="208"/>
      <c r="BV19" s="208"/>
    </row>
    <row r="20" spans="1:89" s="16" customFormat="1" x14ac:dyDescent="0.25">
      <c r="A20" s="50" t="s">
        <v>32</v>
      </c>
      <c r="B20" s="209">
        <v>2707940.7199999988</v>
      </c>
      <c r="C20" s="209">
        <v>389302.22999999952</v>
      </c>
      <c r="D20" s="209">
        <v>3550556</v>
      </c>
      <c r="E20" s="209">
        <v>1327507.2399999965</v>
      </c>
      <c r="F20" s="209">
        <v>2930132.1399999931</v>
      </c>
      <c r="G20" s="209">
        <v>5782303.4600000083</v>
      </c>
      <c r="H20" s="209">
        <v>6204674.7600000054</v>
      </c>
      <c r="I20" s="209">
        <v>4046642.9100000057</v>
      </c>
      <c r="J20" s="209">
        <v>472942.8300000024</v>
      </c>
      <c r="K20" s="209">
        <v>148484.98999999883</v>
      </c>
      <c r="L20" s="209">
        <v>1088600.4599999953</v>
      </c>
      <c r="M20" s="209">
        <v>137526.42000000016</v>
      </c>
      <c r="N20" s="209">
        <v>946790.70999999624</v>
      </c>
      <c r="O20" s="209">
        <v>31117238.080000013</v>
      </c>
      <c r="P20" s="209">
        <v>3478117.7400000021</v>
      </c>
      <c r="Q20" s="209">
        <v>17390066.470000014</v>
      </c>
      <c r="R20" s="209">
        <v>1416703.7899999991</v>
      </c>
      <c r="S20" s="209">
        <v>559067.99000000069</v>
      </c>
      <c r="T20" s="209">
        <v>2389389.1099999994</v>
      </c>
      <c r="U20" s="209">
        <v>629177.06000002287</v>
      </c>
      <c r="V20" s="209">
        <v>31519.860000003828</v>
      </c>
      <c r="W20" s="209">
        <v>491117.64000002295</v>
      </c>
      <c r="X20" s="209">
        <v>446523.47000000253</v>
      </c>
      <c r="Y20" s="209">
        <v>7852182.099999994</v>
      </c>
      <c r="Z20" s="209">
        <v>3824204.4599999897</v>
      </c>
      <c r="AA20" s="209">
        <v>3198822</v>
      </c>
      <c r="AB20" s="209">
        <v>144450.35999999847</v>
      </c>
      <c r="AC20" s="209">
        <v>25334827.589999959</v>
      </c>
      <c r="AD20" s="209">
        <v>140758.24999999953</v>
      </c>
      <c r="AE20" s="209">
        <v>473530.47000000253</v>
      </c>
      <c r="AF20" s="209">
        <v>17217052.869999945</v>
      </c>
      <c r="AG20" s="209">
        <v>192027515.29999995</v>
      </c>
      <c r="AH20" s="209">
        <v>28978502.300000131</v>
      </c>
      <c r="AI20" s="209">
        <v>880837.68000001274</v>
      </c>
      <c r="AJ20" s="209">
        <v>412325</v>
      </c>
      <c r="AK20" s="209">
        <v>2490743</v>
      </c>
      <c r="AL20" s="209">
        <v>12172555.570000015</v>
      </c>
      <c r="AM20" s="209">
        <v>544175.47999999579</v>
      </c>
      <c r="AN20" s="209">
        <v>2083335.8500000024</v>
      </c>
      <c r="AO20" s="209">
        <v>14940486.300000101</v>
      </c>
      <c r="AP20" s="209">
        <v>817468.91999999853</v>
      </c>
      <c r="AQ20" s="209">
        <v>3369395</v>
      </c>
      <c r="AR20" s="209">
        <v>4075934.4300000127</v>
      </c>
      <c r="AS20" s="209">
        <v>4528582.9600000344</v>
      </c>
      <c r="AT20" s="209">
        <v>1121148.1099999989</v>
      </c>
      <c r="AU20" s="209">
        <v>-706151.26000001095</v>
      </c>
      <c r="AV20" s="209">
        <v>2459520.0699999724</v>
      </c>
      <c r="AW20" s="209">
        <v>307450.89999999991</v>
      </c>
      <c r="AX20" s="209">
        <v>6667331.8099999465</v>
      </c>
      <c r="AY20" s="209">
        <v>945414.1899999911</v>
      </c>
      <c r="AZ20" s="209">
        <v>1541201</v>
      </c>
      <c r="BA20" s="209">
        <v>3282897</v>
      </c>
      <c r="BB20" s="209">
        <v>424532.25000000466</v>
      </c>
      <c r="BC20" s="209">
        <v>946369</v>
      </c>
      <c r="BD20" s="209">
        <v>30852820</v>
      </c>
      <c r="BE20" s="209">
        <v>868905.14999999851</v>
      </c>
      <c r="BF20" s="209">
        <v>130646.94000000157</v>
      </c>
      <c r="BG20" s="209">
        <v>270839.67000000179</v>
      </c>
      <c r="BH20" s="209">
        <v>211876.66000000131</v>
      </c>
      <c r="BI20" s="209">
        <v>1261595.1199999992</v>
      </c>
      <c r="BJ20" s="209">
        <v>2934457.0199999809</v>
      </c>
      <c r="BK20" s="147">
        <v>666676.74000000209</v>
      </c>
      <c r="BL20" s="209">
        <v>106471350.71000057</v>
      </c>
      <c r="BM20" s="209">
        <v>6563927</v>
      </c>
      <c r="BN20" s="209">
        <v>489701.10000000242</v>
      </c>
      <c r="BO20" s="209">
        <v>4003482</v>
      </c>
      <c r="BP20" s="209">
        <v>1173170.9300000034</v>
      </c>
      <c r="BQ20" s="209">
        <v>219818.81999999937</v>
      </c>
      <c r="BR20" s="209">
        <v>504208</v>
      </c>
      <c r="BS20" s="209">
        <v>2096708</v>
      </c>
      <c r="BT20" s="209">
        <v>5265431.2799999975</v>
      </c>
      <c r="BU20" s="209">
        <v>572999.56000000052</v>
      </c>
      <c r="BV20" s="209">
        <v>594738339.74000025</v>
      </c>
      <c r="BX20" s="148"/>
    </row>
    <row r="21" spans="1:89" s="16" customFormat="1" x14ac:dyDescent="0.25">
      <c r="A21" s="53"/>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row>
    <row r="22" spans="1:89" x14ac:dyDescent="0.25">
      <c r="A22" s="102" t="s">
        <v>75</v>
      </c>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row>
    <row r="23" spans="1:89" x14ac:dyDescent="0.25">
      <c r="A23" s="58" t="s">
        <v>76</v>
      </c>
      <c r="B23" s="28">
        <v>-218348</v>
      </c>
      <c r="C23" s="312">
        <v>0</v>
      </c>
      <c r="D23" s="28">
        <v>944000</v>
      </c>
      <c r="E23" s="28">
        <v>-319085</v>
      </c>
      <c r="F23" s="28">
        <v>-64914</v>
      </c>
      <c r="G23" s="28">
        <v>-2052008.4</v>
      </c>
      <c r="H23" s="28">
        <v>546071</v>
      </c>
      <c r="I23" s="28">
        <v>706529</v>
      </c>
      <c r="J23" s="28">
        <v>400.52</v>
      </c>
      <c r="K23" s="312">
        <v>0</v>
      </c>
      <c r="L23" s="28">
        <v>165187</v>
      </c>
      <c r="M23" s="28">
        <v>12873</v>
      </c>
      <c r="N23" s="28">
        <v>115000</v>
      </c>
      <c r="O23" s="28">
        <v>5093340.28</v>
      </c>
      <c r="P23" s="28">
        <v>-359633</v>
      </c>
      <c r="Q23" s="28">
        <v>3352527.96</v>
      </c>
      <c r="R23" s="28">
        <v>216000</v>
      </c>
      <c r="S23" s="312">
        <v>0</v>
      </c>
      <c r="T23" s="28">
        <v>277656.46000000002</v>
      </c>
      <c r="U23" s="28">
        <v>411000</v>
      </c>
      <c r="V23" s="28">
        <v>-90465.78</v>
      </c>
      <c r="W23" s="28">
        <v>41224</v>
      </c>
      <c r="X23" s="28">
        <v>-185098</v>
      </c>
      <c r="Y23" s="28">
        <v>-402748.94</v>
      </c>
      <c r="Z23" s="28">
        <v>622375</v>
      </c>
      <c r="AA23" s="28">
        <v>-452226</v>
      </c>
      <c r="AB23" s="28">
        <v>11135</v>
      </c>
      <c r="AC23" s="28">
        <v>3857357.74</v>
      </c>
      <c r="AD23" s="28">
        <v>-8056</v>
      </c>
      <c r="AE23" s="28">
        <v>143181</v>
      </c>
      <c r="AF23" s="28">
        <v>35090.07</v>
      </c>
      <c r="AG23" s="28">
        <v>2874777</v>
      </c>
      <c r="AH23" s="28">
        <v>908250</v>
      </c>
      <c r="AI23" s="28">
        <v>-26457.47</v>
      </c>
      <c r="AJ23" s="28">
        <v>25347</v>
      </c>
      <c r="AK23" s="28">
        <v>288226</v>
      </c>
      <c r="AL23" s="28">
        <v>1524847</v>
      </c>
      <c r="AM23" s="28">
        <v>77760</v>
      </c>
      <c r="AN23" s="28">
        <v>377077.5</v>
      </c>
      <c r="AO23" s="28">
        <v>2403011</v>
      </c>
      <c r="AP23" s="28">
        <v>-81001.5</v>
      </c>
      <c r="AQ23" s="28">
        <v>427695</v>
      </c>
      <c r="AR23" s="28">
        <v>1077000</v>
      </c>
      <c r="AS23" s="28">
        <v>572867.30000000005</v>
      </c>
      <c r="AT23" s="28">
        <v>-132334</v>
      </c>
      <c r="AU23" s="28">
        <v>-110297</v>
      </c>
      <c r="AV23" s="28">
        <v>475000.39</v>
      </c>
      <c r="AW23" s="28">
        <v>41560</v>
      </c>
      <c r="AX23" s="28">
        <v>-223157.13</v>
      </c>
      <c r="AY23" s="28">
        <v>230235.7</v>
      </c>
      <c r="AZ23" s="28">
        <v>73650</v>
      </c>
      <c r="BA23" s="28">
        <v>184792</v>
      </c>
      <c r="BB23" s="28">
        <v>64169</v>
      </c>
      <c r="BC23" s="28">
        <v>422235</v>
      </c>
      <c r="BD23" s="28">
        <v>-5261487</v>
      </c>
      <c r="BE23" s="28">
        <v>-278563</v>
      </c>
      <c r="BF23" s="28">
        <v>41574</v>
      </c>
      <c r="BG23" s="28">
        <v>17660</v>
      </c>
      <c r="BH23" s="28">
        <v>11047</v>
      </c>
      <c r="BI23" s="28">
        <v>87244</v>
      </c>
      <c r="BJ23" s="28">
        <v>-144343</v>
      </c>
      <c r="BK23" s="28">
        <v>59390</v>
      </c>
      <c r="BL23" s="28">
        <v>11158421</v>
      </c>
      <c r="BM23" s="28">
        <v>723184</v>
      </c>
      <c r="BN23" s="28">
        <v>44455</v>
      </c>
      <c r="BO23" s="28">
        <v>346472</v>
      </c>
      <c r="BP23" s="312">
        <v>0</v>
      </c>
      <c r="BQ23" s="28">
        <v>22000.81</v>
      </c>
      <c r="BR23" s="28">
        <v>27952</v>
      </c>
      <c r="BS23" s="28">
        <v>100000</v>
      </c>
      <c r="BT23" s="28">
        <v>163619</v>
      </c>
      <c r="BU23" s="28">
        <v>10999.54</v>
      </c>
      <c r="BV23" s="28">
        <v>31003243.050000001</v>
      </c>
      <c r="BX23" s="181"/>
    </row>
    <row r="24" spans="1:89" x14ac:dyDescent="0.25">
      <c r="A24" s="58" t="s">
        <v>286</v>
      </c>
      <c r="B24" s="312">
        <v>149547</v>
      </c>
      <c r="C24" s="312">
        <v>0</v>
      </c>
      <c r="D24" s="312">
        <v>0</v>
      </c>
      <c r="E24" s="312">
        <v>656186</v>
      </c>
      <c r="F24" s="312">
        <v>172728</v>
      </c>
      <c r="G24" s="312">
        <v>1734747</v>
      </c>
      <c r="H24" s="312">
        <v>0</v>
      </c>
      <c r="I24" s="312">
        <v>0</v>
      </c>
      <c r="J24" s="28">
        <v>-80861</v>
      </c>
      <c r="K24" s="312">
        <v>0</v>
      </c>
      <c r="L24" s="312">
        <v>0</v>
      </c>
      <c r="M24" s="312">
        <v>0</v>
      </c>
      <c r="N24" s="312">
        <v>0</v>
      </c>
      <c r="O24" s="312">
        <v>21672.29</v>
      </c>
      <c r="P24" s="312">
        <v>0</v>
      </c>
      <c r="Q24" s="312">
        <v>0</v>
      </c>
      <c r="R24" s="312">
        <v>0</v>
      </c>
      <c r="S24" s="312">
        <v>0</v>
      </c>
      <c r="T24" s="312">
        <v>0</v>
      </c>
      <c r="U24" s="28">
        <v>-549451</v>
      </c>
      <c r="V24" s="312">
        <v>0</v>
      </c>
      <c r="W24" s="312">
        <v>0</v>
      </c>
      <c r="X24" s="312">
        <v>360927</v>
      </c>
      <c r="Y24" s="312">
        <v>766873.59999999998</v>
      </c>
      <c r="Z24" s="312">
        <v>60476</v>
      </c>
      <c r="AA24" s="312">
        <v>231731</v>
      </c>
      <c r="AB24" s="312">
        <v>37050</v>
      </c>
      <c r="AC24" s="312">
        <v>3110960</v>
      </c>
      <c r="AD24" s="312">
        <v>29873</v>
      </c>
      <c r="AE24" s="28">
        <v>-42519</v>
      </c>
      <c r="AF24" s="312">
        <v>2682253.63</v>
      </c>
      <c r="AG24" s="312">
        <v>0</v>
      </c>
      <c r="AH24" s="312">
        <v>0</v>
      </c>
      <c r="AI24" s="312">
        <v>519000</v>
      </c>
      <c r="AJ24" s="312">
        <v>0</v>
      </c>
      <c r="AK24" s="28">
        <v>-10636</v>
      </c>
      <c r="AL24" s="28">
        <v>-16439</v>
      </c>
      <c r="AM24" s="312">
        <v>53700</v>
      </c>
      <c r="AN24" s="28">
        <v>-191000</v>
      </c>
      <c r="AO24" s="312">
        <v>0</v>
      </c>
      <c r="AP24" s="312">
        <v>0</v>
      </c>
      <c r="AQ24" s="312">
        <v>0</v>
      </c>
      <c r="AR24" s="312">
        <v>0</v>
      </c>
      <c r="AS24" s="28">
        <v>-123516.81</v>
      </c>
      <c r="AT24" s="312">
        <v>139395</v>
      </c>
      <c r="AU24" s="28">
        <v>-999397</v>
      </c>
      <c r="AV24" s="312">
        <v>0</v>
      </c>
      <c r="AW24" s="312">
        <v>5975</v>
      </c>
      <c r="AX24" s="312">
        <v>460281</v>
      </c>
      <c r="AY24" s="312">
        <v>0</v>
      </c>
      <c r="AZ24" s="312">
        <v>262000</v>
      </c>
      <c r="BA24" s="312">
        <v>0</v>
      </c>
      <c r="BB24" s="312">
        <v>0</v>
      </c>
      <c r="BC24" s="28">
        <v>-261540</v>
      </c>
      <c r="BD24" s="312">
        <v>0</v>
      </c>
      <c r="BE24" s="312">
        <v>0</v>
      </c>
      <c r="BF24" s="312">
        <v>0</v>
      </c>
      <c r="BG24" s="312">
        <v>0</v>
      </c>
      <c r="BH24" s="312">
        <v>19537.18</v>
      </c>
      <c r="BI24" s="312">
        <v>12888</v>
      </c>
      <c r="BJ24" s="312">
        <v>1062279</v>
      </c>
      <c r="BK24" s="312">
        <v>0</v>
      </c>
      <c r="BL24" s="312">
        <v>367222</v>
      </c>
      <c r="BM24" s="28">
        <v>-441070</v>
      </c>
      <c r="BN24" s="28">
        <v>-14668</v>
      </c>
      <c r="BO24" s="28">
        <v>-916723</v>
      </c>
      <c r="BP24" s="312">
        <v>44663.25</v>
      </c>
      <c r="BQ24" s="312">
        <v>0</v>
      </c>
      <c r="BR24" s="312">
        <v>71550</v>
      </c>
      <c r="BS24" s="28">
        <v>-105000</v>
      </c>
      <c r="BT24" s="312">
        <v>0</v>
      </c>
      <c r="BU24" s="28">
        <v>-320000</v>
      </c>
      <c r="BV24" s="28">
        <v>8960694.1399999987</v>
      </c>
    </row>
    <row r="25" spans="1:89" s="30" customFormat="1" ht="13.5" customHeight="1" x14ac:dyDescent="0.25">
      <c r="A25" s="53"/>
      <c r="B25" s="154">
        <v>-68801</v>
      </c>
      <c r="C25" s="154">
        <v>0</v>
      </c>
      <c r="D25" s="154">
        <v>944000</v>
      </c>
      <c r="E25" s="154">
        <v>337101</v>
      </c>
      <c r="F25" s="154">
        <v>107814</v>
      </c>
      <c r="G25" s="154">
        <v>-317261.39999999991</v>
      </c>
      <c r="H25" s="154">
        <v>546071</v>
      </c>
      <c r="I25" s="154">
        <v>706529</v>
      </c>
      <c r="J25" s="154">
        <v>-80460.479999999996</v>
      </c>
      <c r="K25" s="154">
        <v>0</v>
      </c>
      <c r="L25" s="154">
        <v>165187</v>
      </c>
      <c r="M25" s="154">
        <v>12873</v>
      </c>
      <c r="N25" s="154">
        <v>115000</v>
      </c>
      <c r="O25" s="154">
        <v>5115012.57</v>
      </c>
      <c r="P25" s="154">
        <v>-359633</v>
      </c>
      <c r="Q25" s="154">
        <v>3352527.96</v>
      </c>
      <c r="R25" s="154">
        <v>216000</v>
      </c>
      <c r="S25" s="154">
        <v>0</v>
      </c>
      <c r="T25" s="154">
        <v>277656.46000000002</v>
      </c>
      <c r="U25" s="154">
        <v>-138451</v>
      </c>
      <c r="V25" s="154">
        <v>-90465.78</v>
      </c>
      <c r="W25" s="154">
        <v>41224</v>
      </c>
      <c r="X25" s="154">
        <v>175829</v>
      </c>
      <c r="Y25" s="154">
        <v>364124.66</v>
      </c>
      <c r="Z25" s="154">
        <v>682851</v>
      </c>
      <c r="AA25" s="154">
        <v>-220495</v>
      </c>
      <c r="AB25" s="154">
        <v>48185</v>
      </c>
      <c r="AC25" s="154">
        <v>6968317.7400000002</v>
      </c>
      <c r="AD25" s="154">
        <v>21817</v>
      </c>
      <c r="AE25" s="154">
        <v>100662</v>
      </c>
      <c r="AF25" s="154">
        <v>2717343.6999999997</v>
      </c>
      <c r="AG25" s="154">
        <v>2874777</v>
      </c>
      <c r="AH25" s="154">
        <v>908250</v>
      </c>
      <c r="AI25" s="154">
        <v>492542.53</v>
      </c>
      <c r="AJ25" s="154">
        <v>25347</v>
      </c>
      <c r="AK25" s="154">
        <v>277590</v>
      </c>
      <c r="AL25" s="154">
        <v>1508408</v>
      </c>
      <c r="AM25" s="154">
        <v>131460</v>
      </c>
      <c r="AN25" s="154">
        <v>186077.5</v>
      </c>
      <c r="AO25" s="154">
        <v>2403011</v>
      </c>
      <c r="AP25" s="154">
        <v>-81001.5</v>
      </c>
      <c r="AQ25" s="154">
        <v>427695</v>
      </c>
      <c r="AR25" s="154">
        <v>1077000</v>
      </c>
      <c r="AS25" s="154">
        <v>449350.49000000005</v>
      </c>
      <c r="AT25" s="154">
        <v>7061</v>
      </c>
      <c r="AU25" s="154">
        <v>-1109694</v>
      </c>
      <c r="AV25" s="154">
        <v>475000.39</v>
      </c>
      <c r="AW25" s="154">
        <v>47535</v>
      </c>
      <c r="AX25" s="154">
        <v>237123.87</v>
      </c>
      <c r="AY25" s="154">
        <v>230235.7</v>
      </c>
      <c r="AZ25" s="154">
        <v>335650</v>
      </c>
      <c r="BA25" s="154">
        <v>184792</v>
      </c>
      <c r="BB25" s="154">
        <v>64169</v>
      </c>
      <c r="BC25" s="154">
        <v>160695</v>
      </c>
      <c r="BD25" s="154">
        <v>-5261487</v>
      </c>
      <c r="BE25" s="154">
        <v>-278563</v>
      </c>
      <c r="BF25" s="154">
        <v>41574</v>
      </c>
      <c r="BG25" s="154">
        <v>17660</v>
      </c>
      <c r="BH25" s="154">
        <v>30584.18</v>
      </c>
      <c r="BI25" s="154">
        <v>100132</v>
      </c>
      <c r="BJ25" s="154">
        <v>917936</v>
      </c>
      <c r="BK25" s="154">
        <v>59390</v>
      </c>
      <c r="BL25" s="154">
        <v>11525643</v>
      </c>
      <c r="BM25" s="154">
        <v>282114</v>
      </c>
      <c r="BN25" s="154">
        <v>29787</v>
      </c>
      <c r="BO25" s="154">
        <v>-570251</v>
      </c>
      <c r="BP25" s="154">
        <v>44663.25</v>
      </c>
      <c r="BQ25" s="154">
        <v>22000.81</v>
      </c>
      <c r="BR25" s="154">
        <v>99502</v>
      </c>
      <c r="BS25" s="154">
        <v>-5000</v>
      </c>
      <c r="BT25" s="154">
        <v>163619</v>
      </c>
      <c r="BU25" s="154">
        <v>-309000.46000000002</v>
      </c>
      <c r="BV25" s="154">
        <v>39963937.189999998</v>
      </c>
      <c r="BW25" s="16"/>
      <c r="BX25" s="16"/>
      <c r="BY25" s="16"/>
      <c r="BZ25" s="16"/>
      <c r="CA25" s="16"/>
      <c r="CB25" s="16"/>
      <c r="CC25" s="16"/>
      <c r="CD25" s="16"/>
      <c r="CE25" s="16"/>
      <c r="CF25" s="16"/>
      <c r="CG25" s="16"/>
      <c r="CH25" s="16"/>
      <c r="CI25" s="16"/>
      <c r="CJ25" s="16"/>
      <c r="CK25" s="16"/>
    </row>
    <row r="26" spans="1:89" s="16" customFormat="1" ht="13.5" customHeight="1" x14ac:dyDescent="0.25">
      <c r="A26" s="53"/>
      <c r="B26" s="431"/>
      <c r="C26" s="431"/>
      <c r="D26" s="431"/>
      <c r="E26" s="43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1"/>
      <c r="AY26" s="431"/>
      <c r="AZ26" s="431"/>
      <c r="BA26" s="431"/>
      <c r="BB26" s="431"/>
      <c r="BC26" s="431"/>
      <c r="BD26" s="431"/>
      <c r="BE26" s="431"/>
      <c r="BF26" s="431"/>
      <c r="BG26" s="431"/>
      <c r="BH26" s="431"/>
      <c r="BI26" s="431"/>
      <c r="BJ26" s="431"/>
      <c r="BK26" s="431"/>
      <c r="BL26" s="431"/>
      <c r="BM26" s="431"/>
      <c r="BN26" s="431"/>
      <c r="BO26" s="431"/>
      <c r="BP26" s="431"/>
      <c r="BQ26" s="431"/>
      <c r="BR26" s="431"/>
      <c r="BS26" s="431"/>
      <c r="BT26" s="431"/>
      <c r="BU26" s="431"/>
      <c r="BV26" s="431"/>
    </row>
    <row r="27" spans="1:89" s="16" customFormat="1" ht="13.5" customHeight="1" x14ac:dyDescent="0.25">
      <c r="A27" s="50" t="s">
        <v>287</v>
      </c>
      <c r="B27" s="431">
        <v>2776741.7199999988</v>
      </c>
      <c r="C27" s="431">
        <v>389302.22999999952</v>
      </c>
      <c r="D27" s="431">
        <v>2606556</v>
      </c>
      <c r="E27" s="431">
        <v>990406.2399999965</v>
      </c>
      <c r="F27" s="431">
        <v>2822318.1399999931</v>
      </c>
      <c r="G27" s="431">
        <v>6099564.8600000087</v>
      </c>
      <c r="H27" s="431">
        <v>5658603.7600000054</v>
      </c>
      <c r="I27" s="431">
        <v>3340113.9100000057</v>
      </c>
      <c r="J27" s="431">
        <v>553403.31000000238</v>
      </c>
      <c r="K27" s="431">
        <v>148484.98999999883</v>
      </c>
      <c r="L27" s="431">
        <v>923413.45999999531</v>
      </c>
      <c r="M27" s="431">
        <v>124653.42000000016</v>
      </c>
      <c r="N27" s="431">
        <v>831790.70999999624</v>
      </c>
      <c r="O27" s="431">
        <v>26002225.510000013</v>
      </c>
      <c r="P27" s="431">
        <v>3837750.7400000021</v>
      </c>
      <c r="Q27" s="431">
        <v>14037538.510000013</v>
      </c>
      <c r="R27" s="431">
        <v>1200703.7899999991</v>
      </c>
      <c r="S27" s="431">
        <v>559067.99000000069</v>
      </c>
      <c r="T27" s="431">
        <v>2111732.6499999994</v>
      </c>
      <c r="U27" s="431">
        <v>767628.06000002287</v>
      </c>
      <c r="V27" s="431">
        <v>121985.64000000383</v>
      </c>
      <c r="W27" s="431">
        <v>449893.64000002295</v>
      </c>
      <c r="X27" s="431">
        <v>270694.47000000253</v>
      </c>
      <c r="Y27" s="431">
        <v>7488057.4399999939</v>
      </c>
      <c r="Z27" s="431">
        <v>3141353.4599999897</v>
      </c>
      <c r="AA27" s="431">
        <v>3419317</v>
      </c>
      <c r="AB27" s="431">
        <v>96265.359999998473</v>
      </c>
      <c r="AC27" s="431">
        <v>18366509.849999957</v>
      </c>
      <c r="AD27" s="431">
        <v>118941.24999999953</v>
      </c>
      <c r="AE27" s="431">
        <v>372868.47000000253</v>
      </c>
      <c r="AF27" s="431">
        <v>14499709.169999946</v>
      </c>
      <c r="AG27" s="431">
        <v>189152738.29999995</v>
      </c>
      <c r="AH27" s="431">
        <v>28070252.300000131</v>
      </c>
      <c r="AI27" s="431">
        <v>388295.15000001271</v>
      </c>
      <c r="AJ27" s="431">
        <v>386978</v>
      </c>
      <c r="AK27" s="431">
        <v>2213153</v>
      </c>
      <c r="AL27" s="431">
        <v>10664147.570000015</v>
      </c>
      <c r="AM27" s="431">
        <v>412715.47999999579</v>
      </c>
      <c r="AN27" s="431">
        <v>1897258.3500000024</v>
      </c>
      <c r="AO27" s="431">
        <v>12537475.300000101</v>
      </c>
      <c r="AP27" s="431">
        <v>898470.41999999853</v>
      </c>
      <c r="AQ27" s="431">
        <v>2941700</v>
      </c>
      <c r="AR27" s="431">
        <v>2998934.4300000127</v>
      </c>
      <c r="AS27" s="431">
        <v>4079232.4700000342</v>
      </c>
      <c r="AT27" s="431">
        <v>1114087.1099999989</v>
      </c>
      <c r="AU27" s="431">
        <v>403542.73999998905</v>
      </c>
      <c r="AV27" s="431">
        <v>1984519.6799999722</v>
      </c>
      <c r="AW27" s="431">
        <v>259915.89999999991</v>
      </c>
      <c r="AX27" s="431">
        <v>6430207.9399999464</v>
      </c>
      <c r="AY27" s="431">
        <v>715178.48999999114</v>
      </c>
      <c r="AZ27" s="431">
        <v>1205551</v>
      </c>
      <c r="BA27" s="431">
        <v>3098105</v>
      </c>
      <c r="BB27" s="431">
        <v>360363.25000000466</v>
      </c>
      <c r="BC27" s="431">
        <v>785674</v>
      </c>
      <c r="BD27" s="431">
        <v>36114307</v>
      </c>
      <c r="BE27" s="431">
        <v>1147468.1499999985</v>
      </c>
      <c r="BF27" s="431">
        <v>89072.940000001574</v>
      </c>
      <c r="BG27" s="431">
        <v>253179.67000000179</v>
      </c>
      <c r="BH27" s="431">
        <v>181292.48000000132</v>
      </c>
      <c r="BI27" s="431">
        <v>1161463.1199999992</v>
      </c>
      <c r="BJ27" s="431">
        <v>2016521.0199999809</v>
      </c>
      <c r="BK27" s="431">
        <v>607286.74000000209</v>
      </c>
      <c r="BL27" s="431">
        <v>94945707.710000575</v>
      </c>
      <c r="BM27" s="431">
        <v>6281813</v>
      </c>
      <c r="BN27" s="431">
        <v>459914.10000000242</v>
      </c>
      <c r="BO27" s="431">
        <v>4573733</v>
      </c>
      <c r="BP27" s="431">
        <v>1128507.6800000034</v>
      </c>
      <c r="BQ27" s="431">
        <v>197818.00999999937</v>
      </c>
      <c r="BR27" s="431">
        <v>404706</v>
      </c>
      <c r="BS27" s="431">
        <v>2101708</v>
      </c>
      <c r="BT27" s="431">
        <v>5101812.2799999975</v>
      </c>
      <c r="BU27" s="431">
        <v>882000.02000000048</v>
      </c>
      <c r="BV27" s="431">
        <v>554774402.55000019</v>
      </c>
    </row>
    <row r="28" spans="1:89" s="16" customFormat="1" ht="13.5" customHeight="1" x14ac:dyDescent="0.25">
      <c r="A28" s="50"/>
      <c r="B28" s="431"/>
      <c r="C28" s="431"/>
      <c r="D28" s="431"/>
      <c r="E28" s="431"/>
      <c r="F28" s="431"/>
      <c r="G28" s="431"/>
      <c r="H28" s="431"/>
      <c r="I28" s="431"/>
      <c r="J28" s="431"/>
      <c r="K28" s="431"/>
      <c r="L28" s="431"/>
      <c r="M28" s="431"/>
      <c r="N28" s="431"/>
      <c r="O28" s="431"/>
      <c r="P28" s="431"/>
      <c r="Q28" s="431"/>
      <c r="R28" s="431"/>
      <c r="S28" s="431"/>
      <c r="T28" s="431"/>
      <c r="U28" s="431"/>
      <c r="V28" s="431"/>
      <c r="W28" s="431"/>
      <c r="X28" s="431"/>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31"/>
      <c r="AU28" s="431"/>
      <c r="AV28" s="431"/>
      <c r="AW28" s="431"/>
      <c r="AX28" s="431"/>
      <c r="AY28" s="431"/>
      <c r="AZ28" s="431"/>
      <c r="BA28" s="431"/>
      <c r="BB28" s="431"/>
      <c r="BC28" s="431"/>
      <c r="BD28" s="431"/>
      <c r="BE28" s="431"/>
      <c r="BF28" s="431"/>
      <c r="BG28" s="431"/>
      <c r="BH28" s="431"/>
      <c r="BI28" s="431"/>
      <c r="BJ28" s="431"/>
      <c r="BK28" s="431"/>
      <c r="BL28" s="431"/>
      <c r="BM28" s="431"/>
      <c r="BN28" s="431"/>
      <c r="BO28" s="431"/>
      <c r="BP28" s="431"/>
      <c r="BQ28" s="431"/>
      <c r="BR28" s="431"/>
      <c r="BS28" s="431"/>
      <c r="BT28" s="431"/>
      <c r="BU28" s="431"/>
      <c r="BV28" s="431"/>
    </row>
    <row r="29" spans="1:89" s="16" customFormat="1" ht="13.5" customHeight="1" x14ac:dyDescent="0.25">
      <c r="A29" s="58" t="s">
        <v>288</v>
      </c>
      <c r="B29" s="312">
        <v>0</v>
      </c>
      <c r="C29" s="312">
        <v>0</v>
      </c>
      <c r="D29" s="312">
        <v>0</v>
      </c>
      <c r="E29" s="312">
        <v>0</v>
      </c>
      <c r="F29" s="312">
        <v>0</v>
      </c>
      <c r="G29" s="312">
        <v>0</v>
      </c>
      <c r="H29" s="312">
        <v>0</v>
      </c>
      <c r="I29" s="312">
        <v>0</v>
      </c>
      <c r="J29" s="312">
        <v>0</v>
      </c>
      <c r="K29" s="312">
        <v>0</v>
      </c>
      <c r="L29" s="312">
        <v>0</v>
      </c>
      <c r="M29" s="312">
        <v>0</v>
      </c>
      <c r="N29" s="312">
        <v>0</v>
      </c>
      <c r="O29" s="28">
        <v>-439979.70000000007</v>
      </c>
      <c r="P29" s="312">
        <v>0</v>
      </c>
      <c r="Q29" s="28">
        <v>-4208375</v>
      </c>
      <c r="R29" s="312">
        <v>0</v>
      </c>
      <c r="S29" s="312">
        <v>0</v>
      </c>
      <c r="T29" s="312">
        <v>0</v>
      </c>
      <c r="U29" s="312">
        <v>0</v>
      </c>
      <c r="V29" s="312">
        <v>0</v>
      </c>
      <c r="W29" s="312">
        <v>0</v>
      </c>
      <c r="X29" s="312">
        <v>0</v>
      </c>
      <c r="Y29" s="28">
        <v>-1332236</v>
      </c>
      <c r="Z29" s="312">
        <v>0</v>
      </c>
      <c r="AA29" s="312">
        <v>0</v>
      </c>
      <c r="AB29" s="312">
        <v>0</v>
      </c>
      <c r="AC29" s="28">
        <v>-4681665.5599999996</v>
      </c>
      <c r="AD29" s="312">
        <v>0</v>
      </c>
      <c r="AE29" s="312">
        <v>0</v>
      </c>
      <c r="AF29" s="312">
        <v>0</v>
      </c>
      <c r="AG29" s="312">
        <v>0</v>
      </c>
      <c r="AH29" s="312">
        <v>0</v>
      </c>
      <c r="AI29" s="312">
        <v>0</v>
      </c>
      <c r="AJ29" s="312">
        <v>0</v>
      </c>
      <c r="AK29" s="312">
        <v>0</v>
      </c>
      <c r="AL29" s="312">
        <v>0</v>
      </c>
      <c r="AM29" s="312">
        <v>0</v>
      </c>
      <c r="AN29" s="312">
        <v>0</v>
      </c>
      <c r="AO29" s="312">
        <v>0</v>
      </c>
      <c r="AP29" s="312">
        <v>0</v>
      </c>
      <c r="AQ29" s="312">
        <v>0</v>
      </c>
      <c r="AR29" s="312">
        <v>0</v>
      </c>
      <c r="AS29" s="312">
        <v>0</v>
      </c>
      <c r="AT29" s="312">
        <v>0</v>
      </c>
      <c r="AU29" s="312">
        <v>0</v>
      </c>
      <c r="AV29" s="312">
        <v>0</v>
      </c>
      <c r="AW29" s="312">
        <v>0</v>
      </c>
      <c r="AX29" s="312">
        <v>0</v>
      </c>
      <c r="AY29" s="312">
        <v>0</v>
      </c>
      <c r="AZ29" s="312">
        <v>0</v>
      </c>
      <c r="BA29" s="28">
        <v>-168461</v>
      </c>
      <c r="BB29" s="312">
        <v>0</v>
      </c>
      <c r="BC29" s="312">
        <v>0</v>
      </c>
      <c r="BD29" s="312">
        <v>0</v>
      </c>
      <c r="BE29" s="312">
        <v>0</v>
      </c>
      <c r="BF29" s="312">
        <v>0</v>
      </c>
      <c r="BG29" s="312">
        <v>0</v>
      </c>
      <c r="BH29" s="312">
        <v>0</v>
      </c>
      <c r="BI29" s="312">
        <v>0</v>
      </c>
      <c r="BJ29" s="312">
        <v>0</v>
      </c>
      <c r="BK29" s="312">
        <v>0</v>
      </c>
      <c r="BL29" s="312">
        <v>0</v>
      </c>
      <c r="BM29" s="312">
        <v>0</v>
      </c>
      <c r="BN29" s="312">
        <v>0</v>
      </c>
      <c r="BO29" s="312">
        <v>0</v>
      </c>
      <c r="BP29" s="312">
        <v>0</v>
      </c>
      <c r="BQ29" s="312">
        <v>0</v>
      </c>
      <c r="BR29" s="28">
        <v>-115973</v>
      </c>
      <c r="BS29" s="312">
        <v>0</v>
      </c>
      <c r="BT29" s="312">
        <v>0</v>
      </c>
      <c r="BU29" s="312">
        <v>0</v>
      </c>
      <c r="BV29" s="431">
        <v>-10946690.26</v>
      </c>
    </row>
    <row r="30" spans="1:89" x14ac:dyDescent="0.25">
      <c r="A30" s="53"/>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row>
    <row r="31" spans="1:89" s="29" customFormat="1" ht="14.4" thickBot="1" x14ac:dyDescent="0.3">
      <c r="A31" s="51" t="s">
        <v>289</v>
      </c>
      <c r="B31" s="45">
        <v>2776741.7199999988</v>
      </c>
      <c r="C31" s="45">
        <v>389302.22999999952</v>
      </c>
      <c r="D31" s="45">
        <v>2606556</v>
      </c>
      <c r="E31" s="45">
        <v>990406.2399999965</v>
      </c>
      <c r="F31" s="45">
        <v>2822318.1399999931</v>
      </c>
      <c r="G31" s="45">
        <v>6099564.8600000087</v>
      </c>
      <c r="H31" s="45">
        <v>5658603.7600000054</v>
      </c>
      <c r="I31" s="45">
        <v>3340113.9100000057</v>
      </c>
      <c r="J31" s="45">
        <v>553403.31000000238</v>
      </c>
      <c r="K31" s="45">
        <v>148484.98999999883</v>
      </c>
      <c r="L31" s="45">
        <v>923413.45999999531</v>
      </c>
      <c r="M31" s="45">
        <v>124653.42000000016</v>
      </c>
      <c r="N31" s="45">
        <v>831790.70999999624</v>
      </c>
      <c r="O31" s="45">
        <v>25562245.810000014</v>
      </c>
      <c r="P31" s="45">
        <v>3837750.7400000021</v>
      </c>
      <c r="Q31" s="45">
        <v>9829163.5100000128</v>
      </c>
      <c r="R31" s="45">
        <v>1200703.7899999991</v>
      </c>
      <c r="S31" s="45">
        <v>559067.99000000069</v>
      </c>
      <c r="T31" s="45">
        <v>2111732.6499999994</v>
      </c>
      <c r="U31" s="45">
        <v>767628.06000002287</v>
      </c>
      <c r="V31" s="45">
        <v>121985.64000000383</v>
      </c>
      <c r="W31" s="45">
        <v>449893.64000002295</v>
      </c>
      <c r="X31" s="45">
        <v>270694.47000000253</v>
      </c>
      <c r="Y31" s="45">
        <v>6155821.4399999939</v>
      </c>
      <c r="Z31" s="45">
        <v>3141353.4599999897</v>
      </c>
      <c r="AA31" s="45">
        <v>3419317</v>
      </c>
      <c r="AB31" s="45">
        <v>96265.359999998473</v>
      </c>
      <c r="AC31" s="45">
        <v>13684844.289999958</v>
      </c>
      <c r="AD31" s="45">
        <v>118941.24999999953</v>
      </c>
      <c r="AE31" s="45">
        <v>372868.47000000253</v>
      </c>
      <c r="AF31" s="45">
        <v>14499709.169999946</v>
      </c>
      <c r="AG31" s="45">
        <v>189152738.29999995</v>
      </c>
      <c r="AH31" s="45">
        <v>28070252.300000131</v>
      </c>
      <c r="AI31" s="45">
        <v>388295.15000001271</v>
      </c>
      <c r="AJ31" s="45">
        <v>386978</v>
      </c>
      <c r="AK31" s="45">
        <v>2213153</v>
      </c>
      <c r="AL31" s="45">
        <v>10664147.570000015</v>
      </c>
      <c r="AM31" s="45">
        <v>412715.47999999579</v>
      </c>
      <c r="AN31" s="45">
        <v>1897258.3500000024</v>
      </c>
      <c r="AO31" s="45">
        <v>12537475.300000101</v>
      </c>
      <c r="AP31" s="45">
        <v>898470.41999999853</v>
      </c>
      <c r="AQ31" s="45">
        <v>2941700</v>
      </c>
      <c r="AR31" s="45">
        <v>2998934.4300000127</v>
      </c>
      <c r="AS31" s="45">
        <v>4079232.4700000342</v>
      </c>
      <c r="AT31" s="45">
        <v>1114087.1099999989</v>
      </c>
      <c r="AU31" s="45">
        <v>403542.73999998905</v>
      </c>
      <c r="AV31" s="45">
        <v>1984519.6799999722</v>
      </c>
      <c r="AW31" s="45">
        <v>259915.89999999991</v>
      </c>
      <c r="AX31" s="45">
        <v>6430207.9399999464</v>
      </c>
      <c r="AY31" s="45">
        <v>715178.48999999114</v>
      </c>
      <c r="AZ31" s="45">
        <v>1205551</v>
      </c>
      <c r="BA31" s="45">
        <v>2929644</v>
      </c>
      <c r="BB31" s="45">
        <v>360363.25000000466</v>
      </c>
      <c r="BC31" s="45">
        <v>785674</v>
      </c>
      <c r="BD31" s="45">
        <v>36114307</v>
      </c>
      <c r="BE31" s="45">
        <v>1147468.1499999985</v>
      </c>
      <c r="BF31" s="45">
        <v>89072.940000001574</v>
      </c>
      <c r="BG31" s="45">
        <v>253179.67000000179</v>
      </c>
      <c r="BH31" s="45">
        <v>181292.48000000132</v>
      </c>
      <c r="BI31" s="45">
        <v>1161463.1199999992</v>
      </c>
      <c r="BJ31" s="45">
        <v>2016521.0199999809</v>
      </c>
      <c r="BK31" s="45">
        <v>607286.74000000209</v>
      </c>
      <c r="BL31" s="45">
        <v>94945707.710000575</v>
      </c>
      <c r="BM31" s="45">
        <v>6281813</v>
      </c>
      <c r="BN31" s="45">
        <v>459914.10000000242</v>
      </c>
      <c r="BO31" s="45">
        <v>4573733</v>
      </c>
      <c r="BP31" s="45">
        <v>1128507.6800000034</v>
      </c>
      <c r="BQ31" s="45">
        <v>197818.00999999937</v>
      </c>
      <c r="BR31" s="45">
        <v>288733</v>
      </c>
      <c r="BS31" s="45">
        <v>2101708</v>
      </c>
      <c r="BT31" s="45">
        <v>5101812.2799999975</v>
      </c>
      <c r="BU31" s="45">
        <v>882000.02000000048</v>
      </c>
      <c r="BV31" s="45">
        <v>543827712.2900002</v>
      </c>
      <c r="BW31" s="155"/>
      <c r="BX31" s="16"/>
      <c r="BY31" s="16"/>
      <c r="BZ31" s="16"/>
      <c r="CA31" s="16"/>
      <c r="CB31" s="16"/>
      <c r="CC31" s="16"/>
      <c r="CD31" s="16"/>
      <c r="CE31" s="16"/>
      <c r="CF31" s="16"/>
      <c r="CG31" s="16"/>
      <c r="CH31" s="16"/>
      <c r="CI31" s="16"/>
      <c r="CJ31" s="16"/>
      <c r="CK31" s="16"/>
    </row>
    <row r="32" spans="1:89" ht="14.4" thickTop="1" x14ac:dyDescent="0.25"/>
    <row r="491" spans="1:1" x14ac:dyDescent="0.25">
      <c r="A491" s="47" t="s">
        <v>89</v>
      </c>
    </row>
  </sheetData>
  <phoneticPr fontId="3"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&amp;R2014 Yearbook of
Electricity Distributors</oddHeader>
    <oddFooter>&amp;C&amp;P</oddFooter>
  </headerFooter>
  <colBreaks count="12" manualBreakCount="12">
    <brk id="7" max="26" man="1"/>
    <brk id="13" max="28" man="1"/>
    <brk id="19" max="28" man="1"/>
    <brk id="25" max="28" man="1"/>
    <brk id="31" max="28" man="1"/>
    <brk id="37" max="28" man="1"/>
    <brk id="43" max="28" man="1"/>
    <brk id="49" max="28" man="1"/>
    <brk id="55" max="30" man="1"/>
    <brk id="61" max="30" man="1"/>
    <brk id="67" max="30" man="1"/>
    <brk id="73" max="30"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35"/>
  </sheetPr>
  <dimension ref="A1:CO490"/>
  <sheetViews>
    <sheetView showGridLines="0" zoomScaleNormal="100" zoomScaleSheetLayoutView="100" workbookViewId="0">
      <pane xSplit="1" ySplit="1" topLeftCell="B2" activePane="bottomRight" state="frozen"/>
      <selection activeCell="O10" sqref="O10"/>
      <selection pane="topRight" activeCell="O10" sqref="O10"/>
      <selection pane="bottomLeft" activeCell="O10" sqref="O10"/>
      <selection pane="bottomRight"/>
    </sheetView>
  </sheetViews>
  <sheetFormatPr defaultColWidth="14.109375" defaultRowHeight="13.8" x14ac:dyDescent="0.25"/>
  <cols>
    <col min="1" max="1" width="37.44140625" style="202" customWidth="1"/>
    <col min="2" max="34" width="15.5546875" style="46" customWidth="1"/>
    <col min="35" max="35" width="15.5546875" style="203" customWidth="1"/>
    <col min="36" max="65" width="15.5546875" style="46" customWidth="1"/>
    <col min="66" max="66" width="15.5546875" style="203" customWidth="1"/>
    <col min="67" max="73" width="15.5546875" style="46" customWidth="1"/>
    <col min="74" max="74" width="15.5546875" style="27" customWidth="1"/>
    <col min="75" max="75" width="15.5546875" style="46" customWidth="1"/>
    <col min="76" max="76" width="15.5546875" style="27" customWidth="1"/>
    <col min="77" max="77" width="15.5546875" style="46" customWidth="1"/>
    <col min="78" max="78" width="15.5546875" style="16" customWidth="1"/>
    <col min="79" max="93" width="14.109375" style="16" customWidth="1"/>
    <col min="94" max="16384" width="14.109375" style="10"/>
  </cols>
  <sheetData>
    <row r="1" spans="1:93" s="144" customFormat="1" ht="52.8" x14ac:dyDescent="0.25">
      <c r="A1" s="317" t="s">
        <v>422</v>
      </c>
      <c r="B1" s="150" t="s">
        <v>169</v>
      </c>
      <c r="C1" s="150" t="s">
        <v>179</v>
      </c>
      <c r="D1" s="150" t="s">
        <v>180</v>
      </c>
      <c r="E1" s="150" t="s">
        <v>181</v>
      </c>
      <c r="F1" s="150" t="s">
        <v>182</v>
      </c>
      <c r="G1" s="150" t="s">
        <v>183</v>
      </c>
      <c r="H1" s="150" t="s">
        <v>184</v>
      </c>
      <c r="I1" s="150" t="s">
        <v>170</v>
      </c>
      <c r="J1" s="150" t="s">
        <v>185</v>
      </c>
      <c r="K1" s="150" t="s">
        <v>186</v>
      </c>
      <c r="L1" s="422" t="s">
        <v>268</v>
      </c>
      <c r="M1" s="150" t="s">
        <v>187</v>
      </c>
      <c r="N1" s="150" t="s">
        <v>188</v>
      </c>
      <c r="O1" s="150" t="s">
        <v>189</v>
      </c>
      <c r="P1" s="184" t="s">
        <v>269</v>
      </c>
      <c r="Q1" s="150" t="s">
        <v>171</v>
      </c>
      <c r="R1" s="150" t="s">
        <v>190</v>
      </c>
      <c r="S1" s="150" t="s">
        <v>191</v>
      </c>
      <c r="T1" s="150" t="s">
        <v>192</v>
      </c>
      <c r="U1" s="150" t="s">
        <v>193</v>
      </c>
      <c r="V1" s="150" t="s">
        <v>194</v>
      </c>
      <c r="W1" s="150" t="s">
        <v>195</v>
      </c>
      <c r="X1" s="150" t="s">
        <v>196</v>
      </c>
      <c r="Y1" s="150" t="s">
        <v>197</v>
      </c>
      <c r="Z1" s="150" t="s">
        <v>125</v>
      </c>
      <c r="AA1" s="150" t="s">
        <v>126</v>
      </c>
      <c r="AB1" s="150" t="s">
        <v>128</v>
      </c>
      <c r="AC1" s="150" t="s">
        <v>127</v>
      </c>
      <c r="AD1" s="150" t="s">
        <v>129</v>
      </c>
      <c r="AE1" s="150" t="s">
        <v>130</v>
      </c>
      <c r="AF1" s="150" t="s">
        <v>131</v>
      </c>
      <c r="AG1" s="150" t="s">
        <v>132</v>
      </c>
      <c r="AH1" s="150" t="s">
        <v>133</v>
      </c>
      <c r="AI1" s="149" t="s">
        <v>308</v>
      </c>
      <c r="AJ1" s="150" t="s">
        <v>134</v>
      </c>
      <c r="AK1" s="150" t="s">
        <v>52</v>
      </c>
      <c r="AL1" s="150" t="s">
        <v>135</v>
      </c>
      <c r="AM1" s="150" t="s">
        <v>136</v>
      </c>
      <c r="AN1" s="150" t="s">
        <v>137</v>
      </c>
      <c r="AO1" s="150" t="s">
        <v>138</v>
      </c>
      <c r="AP1" s="150" t="s">
        <v>144</v>
      </c>
      <c r="AQ1" s="150" t="s">
        <v>145</v>
      </c>
      <c r="AR1" s="184" t="s">
        <v>270</v>
      </c>
      <c r="AS1" s="150" t="s">
        <v>53</v>
      </c>
      <c r="AT1" s="150" t="s">
        <v>148</v>
      </c>
      <c r="AU1" s="150" t="s">
        <v>198</v>
      </c>
      <c r="AV1" s="150" t="s">
        <v>199</v>
      </c>
      <c r="AW1" s="150" t="s">
        <v>200</v>
      </c>
      <c r="AX1" s="150" t="s">
        <v>201</v>
      </c>
      <c r="AY1" s="150" t="s">
        <v>202</v>
      </c>
      <c r="AZ1" s="150" t="s">
        <v>203</v>
      </c>
      <c r="BA1" s="150" t="s">
        <v>204</v>
      </c>
      <c r="BB1" s="150" t="s">
        <v>205</v>
      </c>
      <c r="BC1" s="150" t="s">
        <v>207</v>
      </c>
      <c r="BD1" s="150" t="s">
        <v>29</v>
      </c>
      <c r="BE1" s="150" t="s">
        <v>206</v>
      </c>
      <c r="BF1" s="150" t="s">
        <v>208</v>
      </c>
      <c r="BG1" s="150" t="s">
        <v>209</v>
      </c>
      <c r="BH1" s="150" t="s">
        <v>210</v>
      </c>
      <c r="BI1" s="150" t="s">
        <v>211</v>
      </c>
      <c r="BJ1" s="150" t="s">
        <v>212</v>
      </c>
      <c r="BK1" s="150" t="s">
        <v>213</v>
      </c>
      <c r="BL1" s="150" t="s">
        <v>214</v>
      </c>
      <c r="BM1" s="150" t="s">
        <v>0</v>
      </c>
      <c r="BN1" s="234" t="s">
        <v>215</v>
      </c>
      <c r="BO1" s="150" t="s">
        <v>216</v>
      </c>
      <c r="BP1" s="150" t="s">
        <v>217</v>
      </c>
      <c r="BQ1" s="150" t="s">
        <v>218</v>
      </c>
      <c r="BR1" s="150" t="s">
        <v>219</v>
      </c>
      <c r="BS1" s="150" t="s">
        <v>163</v>
      </c>
      <c r="BT1" s="150" t="s">
        <v>164</v>
      </c>
      <c r="BU1" s="150" t="s">
        <v>165</v>
      </c>
      <c r="BV1" s="145"/>
      <c r="BW1" s="145"/>
      <c r="BX1" s="145"/>
      <c r="BY1" s="145"/>
    </row>
    <row r="2" spans="1:93" ht="14.25" customHeight="1" x14ac:dyDescent="0.25">
      <c r="A2" s="624"/>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206"/>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206"/>
      <c r="BO2" s="74"/>
      <c r="BP2" s="74"/>
      <c r="BQ2" s="74"/>
      <c r="BR2" s="74"/>
      <c r="BS2" s="74"/>
      <c r="BT2" s="74"/>
      <c r="BU2" s="74"/>
      <c r="BV2" s="74"/>
      <c r="BW2" s="74"/>
      <c r="BX2" s="74"/>
      <c r="BY2" s="74"/>
    </row>
    <row r="3" spans="1:93" ht="14.25" hidden="1" customHeight="1" x14ac:dyDescent="0.25">
      <c r="A3" s="625"/>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188"/>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188"/>
      <c r="BO3" s="27"/>
      <c r="BP3" s="27"/>
      <c r="BQ3" s="27"/>
      <c r="BR3" s="27"/>
      <c r="BS3" s="27"/>
      <c r="BT3" s="27"/>
      <c r="BU3" s="27"/>
      <c r="BW3" s="27"/>
      <c r="BY3" s="27"/>
    </row>
    <row r="4" spans="1:93" x14ac:dyDescent="0.25">
      <c r="A4" s="18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188"/>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188"/>
      <c r="BO4" s="27"/>
      <c r="BP4" s="27"/>
      <c r="BQ4" s="27"/>
      <c r="BR4" s="27"/>
      <c r="BS4" s="27"/>
      <c r="BT4" s="27"/>
      <c r="BU4" s="27"/>
      <c r="BW4" s="27"/>
      <c r="BY4" s="27"/>
    </row>
    <row r="5" spans="1:93" ht="14.25" customHeight="1" x14ac:dyDescent="0.25">
      <c r="A5" s="187" t="s">
        <v>107</v>
      </c>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188"/>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188"/>
      <c r="BO5" s="27"/>
      <c r="BP5" s="27"/>
      <c r="BQ5" s="27"/>
      <c r="BR5" s="27"/>
      <c r="BS5" s="27"/>
      <c r="BT5" s="27"/>
      <c r="BU5" s="27"/>
      <c r="BW5" s="27"/>
      <c r="BY5" s="27"/>
      <c r="CE5" s="111"/>
    </row>
    <row r="6" spans="1:93" ht="14.25" customHeight="1" x14ac:dyDescent="0.25">
      <c r="A6" s="190" t="s">
        <v>167</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194"/>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194"/>
      <c r="BO6" s="68"/>
      <c r="BP6" s="68"/>
      <c r="BQ6" s="68"/>
      <c r="BR6" s="68"/>
      <c r="BS6" s="68"/>
      <c r="BT6" s="68"/>
      <c r="BU6" s="68"/>
      <c r="BV6" s="68"/>
      <c r="BW6" s="68"/>
      <c r="BX6" s="68"/>
      <c r="BY6" s="68"/>
      <c r="CE6" s="111"/>
    </row>
    <row r="7" spans="1:93" ht="14.25" customHeight="1" x14ac:dyDescent="0.25">
      <c r="A7" s="318" t="s">
        <v>108</v>
      </c>
      <c r="B7" s="450">
        <f>BS!B7/BS!B20</f>
        <v>2.3254288505559741</v>
      </c>
      <c r="C7" s="450">
        <f>BS!C7/BS!C20</f>
        <v>1.3482718952420085</v>
      </c>
      <c r="D7" s="450">
        <f>BS!D7/BS!D20</f>
        <v>1.4906367944456262</v>
      </c>
      <c r="E7" s="450">
        <f>BS!E7/BS!E20</f>
        <v>1.3981143004990062</v>
      </c>
      <c r="F7" s="450">
        <f>BS!F7/BS!F20</f>
        <v>1.9209452291490174</v>
      </c>
      <c r="G7" s="450">
        <f>BS!G7/BS!G20</f>
        <v>2.2439658098057365</v>
      </c>
      <c r="H7" s="450">
        <f>BS!H7/BS!H20</f>
        <v>0.75990902412927341</v>
      </c>
      <c r="I7" s="450">
        <f>BS!I7/BS!I20</f>
        <v>0.32743287735281412</v>
      </c>
      <c r="J7" s="450">
        <f>BS!J7/BS!J20</f>
        <v>1.6972147545803098</v>
      </c>
      <c r="K7" s="450">
        <f>BS!K7/BS!K20</f>
        <v>2.0421306463001838</v>
      </c>
      <c r="L7" s="450">
        <f>BS!L7/BS!L20</f>
        <v>1.0972844688772894</v>
      </c>
      <c r="M7" s="450">
        <f>BS!M7/BS!M20</f>
        <v>3.0895091100335095</v>
      </c>
      <c r="N7" s="450">
        <f>BS!N7/BS!N20</f>
        <v>2.5465032070607627</v>
      </c>
      <c r="O7" s="450">
        <f>BS!O7/BS!O20</f>
        <v>1.1388726914847052</v>
      </c>
      <c r="P7" s="450">
        <f>BS!P7/BS!P20</f>
        <v>1.6097275769502044</v>
      </c>
      <c r="Q7" s="450">
        <f>BS!Q7/BS!Q20</f>
        <v>1.2676088711414466</v>
      </c>
      <c r="R7" s="450">
        <f>BS!R7/BS!R20</f>
        <v>0.57826933820375437</v>
      </c>
      <c r="S7" s="450">
        <f>BS!S7/BS!S20</f>
        <v>0.83364103102806442</v>
      </c>
      <c r="T7" s="450">
        <f>BS!T7/BS!T20</f>
        <v>0.91340469295378446</v>
      </c>
      <c r="U7" s="450">
        <f>BS!U7/BS!U20</f>
        <v>0.48222761486432275</v>
      </c>
      <c r="V7" s="450">
        <f>BS!V7/BS!V20</f>
        <v>4.153263659117318</v>
      </c>
      <c r="W7" s="450">
        <f>BS!W7/BS!W20</f>
        <v>0.46469129844154922</v>
      </c>
      <c r="X7" s="450">
        <f>BS!X7/BS!X20</f>
        <v>0.75620687665445707</v>
      </c>
      <c r="Y7" s="450">
        <f>BS!Y7/BS!Y20</f>
        <v>1.1180594111122721</v>
      </c>
      <c r="Z7" s="450">
        <f>BS!Z7/BS!Z20</f>
        <v>1.3177588186402251</v>
      </c>
      <c r="AA7" s="450">
        <f>BS!AA7/BS!AA20</f>
        <v>1.091679003410994</v>
      </c>
      <c r="AB7" s="450">
        <f>BS!AB7/BS!AB20</f>
        <v>2.2735950341269557</v>
      </c>
      <c r="AC7" s="450">
        <f>BS!AC7/BS!AC20</f>
        <v>0.96396441381253928</v>
      </c>
      <c r="AD7" s="450">
        <f>BS!AD7/BS!AD20</f>
        <v>1.7386677717180508</v>
      </c>
      <c r="AE7" s="450">
        <f>BS!AE7/BS!AE20</f>
        <v>0.94744292227692151</v>
      </c>
      <c r="AF7" s="450">
        <f>BS!AF7/BS!AF20</f>
        <v>0.84524699745330689</v>
      </c>
      <c r="AG7" s="450">
        <f>BS!AG7/BS!AG20</f>
        <v>0.99331591831066557</v>
      </c>
      <c r="AH7" s="450">
        <f>BS!AH7/BS!AH20</f>
        <v>0.85641681983006235</v>
      </c>
      <c r="AI7" s="451">
        <f>BS!AI7/BS!AI20</f>
        <v>0.40816117440687921</v>
      </c>
      <c r="AJ7" s="450">
        <f>BS!AJ7/BS!AJ20</f>
        <v>1.9197203855652036</v>
      </c>
      <c r="AK7" s="450">
        <f>BS!AK7/BS!AK20</f>
        <v>1.1339356103222409</v>
      </c>
      <c r="AL7" s="450">
        <f>BS!AL7/BS!AL20</f>
        <v>1.9487854930544339</v>
      </c>
      <c r="AM7" s="450">
        <f>BS!AM7/BS!AM20</f>
        <v>1.6812214171849711</v>
      </c>
      <c r="AN7" s="450">
        <f>BS!AN7/BS!AN20</f>
        <v>1.2775356530118718</v>
      </c>
      <c r="AO7" s="450">
        <f>BS!AO7/BS!AO20</f>
        <v>1.2288002727957246</v>
      </c>
      <c r="AP7" s="450">
        <f>BS!AP7/BS!AP20</f>
        <v>0.95334919562867315</v>
      </c>
      <c r="AQ7" s="450">
        <f>BS!AQ7/BS!AQ20</f>
        <v>1.588394882808059</v>
      </c>
      <c r="AR7" s="450">
        <f>BS!AR7/BS!AR20</f>
        <v>2.6636009077332155</v>
      </c>
      <c r="AS7" s="450">
        <f>BS!AS7/BS!AS20</f>
        <v>1.8645429520223571</v>
      </c>
      <c r="AT7" s="450">
        <f>BS!AT7/BS!AT20</f>
        <v>0.62423344477134313</v>
      </c>
      <c r="AU7" s="450">
        <f>BS!AU7/BS!AU20</f>
        <v>2.2209817496135704</v>
      </c>
      <c r="AV7" s="450">
        <f>BS!AV7/BS!AV20</f>
        <v>1.837141132311138</v>
      </c>
      <c r="AW7" s="450">
        <f>BS!AW7/BS!AW20</f>
        <v>1.2198759138270696</v>
      </c>
      <c r="AX7" s="450">
        <f>BS!AX7/BS!AX20</f>
        <v>1.5916235671701748</v>
      </c>
      <c r="AY7" s="450">
        <f>BS!AY7/BS!AY20</f>
        <v>1.9221455507262653</v>
      </c>
      <c r="AZ7" s="450">
        <f>BS!AZ7/BS!AZ20</f>
        <v>1.3866096864449222</v>
      </c>
      <c r="BA7" s="450">
        <f>BS!BA7/BS!BA20</f>
        <v>0.84353137300127323</v>
      </c>
      <c r="BB7" s="450">
        <f>BS!BB7/BS!BB20</f>
        <v>1.7683624548517407</v>
      </c>
      <c r="BC7" s="450">
        <f>BS!BC7/BS!BC20</f>
        <v>1.4265253974213323</v>
      </c>
      <c r="BD7" s="450">
        <f>BS!BD7/BS!BD20</f>
        <v>1.0210437584139334</v>
      </c>
      <c r="BE7" s="450">
        <f>BS!BE7/BS!BE20</f>
        <v>1.6781164905803614</v>
      </c>
      <c r="BF7" s="450">
        <f>BS!BF7/BS!BF20</f>
        <v>1.6530493514683011</v>
      </c>
      <c r="BG7" s="450">
        <f>BS!BG7/BS!BG20</f>
        <v>1.0886593786521364</v>
      </c>
      <c r="BH7" s="450">
        <f>BS!BH7/BS!BH20</f>
        <v>0.95944986551344402</v>
      </c>
      <c r="BI7" s="450">
        <f>BS!BI7/BS!BI20</f>
        <v>1.1727866014301562</v>
      </c>
      <c r="BJ7" s="450">
        <f>BS!BJ7/BS!BJ20</f>
        <v>1.854075341903954</v>
      </c>
      <c r="BK7" s="450">
        <f>BS!BK7/BS!BK20</f>
        <v>1.7977827505189636</v>
      </c>
      <c r="BL7" s="450">
        <f>BS!BL7/BS!BL20</f>
        <v>0.68428863717690325</v>
      </c>
      <c r="BM7" s="450">
        <f>BS!BM7/BS!BM20</f>
        <v>1.4694317048389041</v>
      </c>
      <c r="BN7" s="451">
        <f>BS!BN7/BS!BN20</f>
        <v>1.6585420097176906</v>
      </c>
      <c r="BO7" s="450">
        <f>BS!BO7/BS!BO20</f>
        <v>0.89316145548707715</v>
      </c>
      <c r="BP7" s="450">
        <f>BS!BP7/BS!BP20</f>
        <v>1.6060482988919458</v>
      </c>
      <c r="BQ7" s="450">
        <f>BS!BQ7/BS!BQ20</f>
        <v>0.7851351787729457</v>
      </c>
      <c r="BR7" s="450">
        <f>BS!BR7/BS!BR20</f>
        <v>0.92613329700622504</v>
      </c>
      <c r="BS7" s="450">
        <f>BS!BS7/BS!BS20</f>
        <v>1.5384294860681091</v>
      </c>
      <c r="BT7" s="450">
        <f>BS!BT7/BS!BT20</f>
        <v>1.4777139071404979</v>
      </c>
      <c r="BU7" s="450">
        <f>BS!BU7/BS!BU20</f>
        <v>1.9736108572917683</v>
      </c>
      <c r="BV7" s="108"/>
      <c r="BW7" s="108"/>
      <c r="BX7" s="108"/>
      <c r="BY7" s="108"/>
    </row>
    <row r="8" spans="1:93" ht="14.25" customHeight="1" x14ac:dyDescent="0.25">
      <c r="A8" s="318" t="s">
        <v>109</v>
      </c>
      <c r="B8" s="109"/>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237"/>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237"/>
      <c r="BO8" s="109"/>
      <c r="BP8" s="109"/>
      <c r="BQ8" s="109"/>
      <c r="BR8" s="109"/>
      <c r="BS8" s="109"/>
      <c r="BT8" s="109"/>
      <c r="BU8" s="109"/>
      <c r="BV8" s="55"/>
      <c r="BW8" s="55"/>
      <c r="BX8" s="55"/>
      <c r="BY8" s="55"/>
      <c r="BZ8" s="72"/>
    </row>
    <row r="9" spans="1:93" ht="14.25" customHeight="1" x14ac:dyDescent="0.25">
      <c r="A9" s="187" t="s">
        <v>167</v>
      </c>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1"/>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1"/>
      <c r="BO9" s="450"/>
      <c r="BP9" s="450"/>
      <c r="BQ9" s="450"/>
      <c r="BR9" s="450"/>
      <c r="BS9" s="450"/>
      <c r="BT9" s="450"/>
      <c r="BU9" s="450"/>
      <c r="BV9" s="68"/>
      <c r="BW9" s="68"/>
      <c r="BX9" s="68"/>
      <c r="BY9" s="68"/>
      <c r="BZ9" s="73"/>
    </row>
    <row r="10" spans="1:93" ht="14.25" customHeight="1" x14ac:dyDescent="0.25">
      <c r="A10" s="187" t="s">
        <v>81</v>
      </c>
      <c r="B10" s="109"/>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237"/>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237"/>
      <c r="BO10" s="109"/>
      <c r="BP10" s="109"/>
      <c r="BQ10" s="109"/>
      <c r="BR10" s="109"/>
      <c r="BS10" s="109"/>
      <c r="BT10" s="109"/>
      <c r="BU10" s="109"/>
      <c r="BV10" s="55"/>
      <c r="BW10" s="55"/>
      <c r="BX10" s="55"/>
      <c r="BY10" s="55"/>
      <c r="BZ10" s="72"/>
    </row>
    <row r="11" spans="1:93" x14ac:dyDescent="0.25">
      <c r="A11" s="196"/>
      <c r="B11" s="109"/>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237"/>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237"/>
      <c r="BO11" s="109"/>
      <c r="BP11" s="109"/>
      <c r="BQ11" s="109"/>
      <c r="BR11" s="109"/>
      <c r="BS11" s="109"/>
      <c r="BT11" s="109"/>
      <c r="BU11" s="109"/>
      <c r="BW11" s="27"/>
      <c r="BY11" s="27"/>
    </row>
    <row r="12" spans="1:93" s="170" customFormat="1" ht="15" customHeight="1" x14ac:dyDescent="0.25">
      <c r="A12" s="315" t="s">
        <v>110</v>
      </c>
      <c r="B12" s="451">
        <v>0.4734000167570861</v>
      </c>
      <c r="C12" s="451">
        <v>0.1743147414550342</v>
      </c>
      <c r="D12" s="451">
        <v>0.29677712202842715</v>
      </c>
      <c r="E12" s="451">
        <v>0.25383395846459506</v>
      </c>
      <c r="F12" s="451">
        <v>0.40877882053206416</v>
      </c>
      <c r="G12" s="451">
        <v>0.35951185265588664</v>
      </c>
      <c r="H12" s="451">
        <v>0.36750108310512092</v>
      </c>
      <c r="I12" s="451">
        <v>0.34159134985637973</v>
      </c>
      <c r="J12" s="451">
        <v>0.35571603347505715</v>
      </c>
      <c r="K12" s="451">
        <v>0</v>
      </c>
      <c r="L12" s="451">
        <v>0.33766621857506129</v>
      </c>
      <c r="M12" s="451">
        <v>0</v>
      </c>
      <c r="N12" s="451">
        <v>0.20097001591264241</v>
      </c>
      <c r="O12" s="451">
        <v>0.42160509438475402</v>
      </c>
      <c r="P12" s="451">
        <v>0.44886802598280373</v>
      </c>
      <c r="Q12" s="451">
        <v>0.21346076503217123</v>
      </c>
      <c r="R12" s="451">
        <v>0.3366475236151128</v>
      </c>
      <c r="S12" s="451">
        <v>0.3290082550705038</v>
      </c>
      <c r="T12" s="451">
        <v>0.30143859894204822</v>
      </c>
      <c r="U12" s="451">
        <v>0.44685967036420282</v>
      </c>
      <c r="V12" s="451">
        <v>0</v>
      </c>
      <c r="W12" s="451">
        <v>0.42492382037994464</v>
      </c>
      <c r="X12" s="451">
        <v>0.40715795057915311</v>
      </c>
      <c r="Y12" s="451">
        <v>0.37920843259630849</v>
      </c>
      <c r="Z12" s="451">
        <v>0.23110075161118462</v>
      </c>
      <c r="AA12" s="451">
        <v>0.38788866690455254</v>
      </c>
      <c r="AB12" s="451">
        <v>0.16390317908258295</v>
      </c>
      <c r="AC12" s="451">
        <v>0.31090155611265108</v>
      </c>
      <c r="AD12" s="451">
        <v>3.344503636859026E-2</v>
      </c>
      <c r="AE12" s="451">
        <v>0.15446196006658428</v>
      </c>
      <c r="AF12" s="451">
        <v>0.46088268920953329</v>
      </c>
      <c r="AG12" s="451">
        <v>0.11230770326918252</v>
      </c>
      <c r="AH12" s="451">
        <v>0.48991950987980959</v>
      </c>
      <c r="AI12" s="451">
        <v>0.54564727866037654</v>
      </c>
      <c r="AJ12" s="451">
        <v>0.3167953033128082</v>
      </c>
      <c r="AK12" s="451">
        <v>0.45760462475138214</v>
      </c>
      <c r="AL12" s="451">
        <v>0.31608200971354528</v>
      </c>
      <c r="AM12" s="451">
        <v>0.41934634981721669</v>
      </c>
      <c r="AN12" s="451">
        <v>0.21115632205001428</v>
      </c>
      <c r="AO12" s="451">
        <v>0.27822824833964471</v>
      </c>
      <c r="AP12" s="451">
        <v>0.24633273032294833</v>
      </c>
      <c r="AQ12" s="451">
        <v>0.41316165089662915</v>
      </c>
      <c r="AR12" s="451">
        <v>0.2811710255229542</v>
      </c>
      <c r="AS12" s="451">
        <v>0.36443957581422859</v>
      </c>
      <c r="AT12" s="451">
        <v>0.22748638217064998</v>
      </c>
      <c r="AU12" s="451">
        <v>0.44735297172860311</v>
      </c>
      <c r="AV12" s="451">
        <v>0.32139915052601742</v>
      </c>
      <c r="AW12" s="451">
        <v>0.4773523964136186</v>
      </c>
      <c r="AX12" s="451">
        <v>0.35530477705854385</v>
      </c>
      <c r="AY12" s="451">
        <v>0.40796385275226343</v>
      </c>
      <c r="AZ12" s="451">
        <v>0.31946515836888223</v>
      </c>
      <c r="BA12" s="451">
        <v>0.26088929054646842</v>
      </c>
      <c r="BB12" s="451">
        <v>0.26507831285852601</v>
      </c>
      <c r="BC12" s="451">
        <v>0.47801114742547529</v>
      </c>
      <c r="BD12" s="451">
        <v>0.44202403918631772</v>
      </c>
      <c r="BE12" s="451">
        <v>0.59869957094018289</v>
      </c>
      <c r="BF12" s="451">
        <v>0.30057555351800097</v>
      </c>
      <c r="BG12" s="451">
        <v>0.20176745922957467</v>
      </c>
      <c r="BH12" s="451">
        <v>0.22312759787560385</v>
      </c>
      <c r="BI12" s="451">
        <v>0.25790027240223073</v>
      </c>
      <c r="BJ12" s="451">
        <v>0.34442611897050973</v>
      </c>
      <c r="BK12" s="451">
        <v>3.3989307285741184E-2</v>
      </c>
      <c r="BL12" s="451">
        <v>0.47341091800909757</v>
      </c>
      <c r="BM12" s="451">
        <v>0.44501564907192637</v>
      </c>
      <c r="BN12" s="451">
        <v>0.18931557086130602</v>
      </c>
      <c r="BO12" s="451">
        <v>0.44139011290595087</v>
      </c>
      <c r="BP12" s="451">
        <v>0.34142579079262247</v>
      </c>
      <c r="BQ12" s="451">
        <v>0.39164914817261154</v>
      </c>
      <c r="BR12" s="451">
        <v>0.31393689539150765</v>
      </c>
      <c r="BS12" s="451">
        <v>0.31678019216644976</v>
      </c>
      <c r="BT12" s="451">
        <v>0.31906582556506169</v>
      </c>
      <c r="BU12" s="451">
        <v>0.35114207359953492</v>
      </c>
      <c r="BV12" s="236"/>
      <c r="BW12" s="236"/>
      <c r="BX12" s="236"/>
      <c r="BY12" s="236"/>
      <c r="BZ12" s="268" t="s">
        <v>167</v>
      </c>
      <c r="CA12" s="169"/>
      <c r="CB12" s="169"/>
      <c r="CC12" s="169"/>
      <c r="CD12" s="169"/>
      <c r="CE12" s="169"/>
      <c r="CF12" s="169"/>
      <c r="CG12" s="169"/>
      <c r="CH12" s="169"/>
      <c r="CI12" s="169"/>
      <c r="CJ12" s="169"/>
      <c r="CK12" s="169"/>
      <c r="CL12" s="169"/>
      <c r="CM12" s="169"/>
      <c r="CN12" s="169"/>
      <c r="CO12" s="169"/>
    </row>
    <row r="13" spans="1:93" s="170" customFormat="1" ht="14.25" customHeight="1" x14ac:dyDescent="0.25">
      <c r="A13" s="261" t="s">
        <v>264</v>
      </c>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194"/>
      <c r="BW13" s="194"/>
      <c r="BX13" s="194"/>
      <c r="BY13" s="194"/>
      <c r="BZ13" s="189"/>
      <c r="CA13" s="169"/>
      <c r="CB13" s="169"/>
      <c r="CC13" s="169"/>
      <c r="CD13" s="169"/>
      <c r="CE13" s="169"/>
      <c r="CF13" s="169"/>
      <c r="CG13" s="169"/>
      <c r="CH13" s="169"/>
      <c r="CI13" s="169"/>
      <c r="CJ13" s="169"/>
      <c r="CK13" s="169"/>
      <c r="CL13" s="169"/>
      <c r="CM13" s="169"/>
      <c r="CN13" s="169"/>
      <c r="CO13" s="169"/>
    </row>
    <row r="14" spans="1:93" s="170" customFormat="1" ht="14.25" customHeight="1" x14ac:dyDescent="0.25">
      <c r="A14" s="319" t="s">
        <v>167</v>
      </c>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51"/>
      <c r="AT14" s="451"/>
      <c r="AU14" s="451"/>
      <c r="AV14" s="451"/>
      <c r="AW14" s="451"/>
      <c r="AX14" s="451"/>
      <c r="AY14" s="451"/>
      <c r="AZ14" s="451"/>
      <c r="BA14" s="451"/>
      <c r="BB14" s="451"/>
      <c r="BC14" s="451"/>
      <c r="BD14" s="451"/>
      <c r="BE14" s="451"/>
      <c r="BF14" s="451"/>
      <c r="BG14" s="451"/>
      <c r="BH14" s="451"/>
      <c r="BI14" s="451"/>
      <c r="BJ14" s="451"/>
      <c r="BK14" s="451"/>
      <c r="BL14" s="451"/>
      <c r="BM14" s="451"/>
      <c r="BN14" s="451"/>
      <c r="BO14" s="451"/>
      <c r="BP14" s="451"/>
      <c r="BQ14" s="451"/>
      <c r="BR14" s="451"/>
      <c r="BS14" s="451"/>
      <c r="BT14" s="451"/>
      <c r="BU14" s="451"/>
      <c r="BV14" s="194"/>
      <c r="BW14" s="194"/>
      <c r="BX14" s="194"/>
      <c r="BY14" s="194"/>
      <c r="BZ14" s="189"/>
      <c r="CA14" s="169"/>
      <c r="CB14" s="169"/>
      <c r="CC14" s="169"/>
      <c r="CD14" s="169"/>
      <c r="CE14" s="169"/>
      <c r="CF14" s="169"/>
      <c r="CG14" s="169"/>
      <c r="CH14" s="169"/>
      <c r="CI14" s="169"/>
      <c r="CJ14" s="169"/>
      <c r="CK14" s="169"/>
      <c r="CL14" s="169"/>
      <c r="CM14" s="169"/>
      <c r="CN14" s="169"/>
      <c r="CO14" s="169"/>
    </row>
    <row r="15" spans="1:93" s="170" customFormat="1" x14ac:dyDescent="0.25">
      <c r="A15" s="319" t="s">
        <v>111</v>
      </c>
      <c r="B15" s="237">
        <v>1.2246685263886277</v>
      </c>
      <c r="C15" s="237">
        <v>0.32087347106209896</v>
      </c>
      <c r="D15" s="237">
        <v>0.92033574385075534</v>
      </c>
      <c r="E15" s="237">
        <v>0.49595287280865341</v>
      </c>
      <c r="F15" s="237">
        <v>1.1063038852493368</v>
      </c>
      <c r="G15" s="237">
        <v>0.86343924283929119</v>
      </c>
      <c r="H15" s="237">
        <v>0.91474726877273682</v>
      </c>
      <c r="I15" s="237">
        <v>2.0247786104539887</v>
      </c>
      <c r="J15" s="237">
        <v>0.98359656822123342</v>
      </c>
      <c r="K15" s="237">
        <v>0</v>
      </c>
      <c r="L15" s="237">
        <v>1.2705627188795081</v>
      </c>
      <c r="M15" s="237">
        <v>0</v>
      </c>
      <c r="N15" s="237">
        <v>0.80732883703989677</v>
      </c>
      <c r="O15" s="237">
        <v>1.2134886044363085</v>
      </c>
      <c r="P15" s="237">
        <v>1.4369998632947065</v>
      </c>
      <c r="Q15" s="237">
        <v>0.55572279481084841</v>
      </c>
      <c r="R15" s="237">
        <v>1.054389767244218</v>
      </c>
      <c r="S15" s="237">
        <v>1.1014733738456128</v>
      </c>
      <c r="T15" s="237">
        <v>0.96534766405689842</v>
      </c>
      <c r="U15" s="237">
        <v>1.4049873155400205</v>
      </c>
      <c r="V15" s="237">
        <v>0</v>
      </c>
      <c r="W15" s="237">
        <v>3.2641810091865486</v>
      </c>
      <c r="X15" s="237">
        <v>1.2424997302667029</v>
      </c>
      <c r="Y15" s="237">
        <v>1.0323255347750426</v>
      </c>
      <c r="Z15" s="237">
        <v>0.40923731207469616</v>
      </c>
      <c r="AA15" s="237">
        <v>1.0414996811433235</v>
      </c>
      <c r="AB15" s="237">
        <v>0.37759911895311099</v>
      </c>
      <c r="AC15" s="237">
        <v>0.88988926889101772</v>
      </c>
      <c r="AD15" s="237">
        <v>5.2536043567007078E-2</v>
      </c>
      <c r="AE15" s="237">
        <v>0.38951467672695705</v>
      </c>
      <c r="AF15" s="237">
        <v>1.5133148831064065</v>
      </c>
      <c r="AG15" s="237">
        <v>1.307161858585943</v>
      </c>
      <c r="AH15" s="237">
        <v>1.6536730323401994</v>
      </c>
      <c r="AI15" s="237">
        <v>2.0394639885643171</v>
      </c>
      <c r="AJ15" s="237">
        <v>0.70929190166638489</v>
      </c>
      <c r="AK15" s="237">
        <v>1.3513052737976432</v>
      </c>
      <c r="AL15" s="237">
        <v>0.646497687370861</v>
      </c>
      <c r="AM15" s="237">
        <v>1.1843347088359797</v>
      </c>
      <c r="AN15" s="237">
        <v>0.39888774211966788</v>
      </c>
      <c r="AO15" s="237">
        <v>0.63831667690153759</v>
      </c>
      <c r="AP15" s="237">
        <v>0.47768416767643479</v>
      </c>
      <c r="AQ15" s="237">
        <v>1.1745011303488206</v>
      </c>
      <c r="AR15" s="237">
        <v>0.61331457589581506</v>
      </c>
      <c r="AS15" s="237">
        <v>0.88835222215949494</v>
      </c>
      <c r="AT15" s="237">
        <v>0.46450002156903586</v>
      </c>
      <c r="AU15" s="237">
        <v>1.2173325548809075</v>
      </c>
      <c r="AV15" s="237">
        <v>0.81023163038850665</v>
      </c>
      <c r="AW15" s="237">
        <v>1.7080846357028492</v>
      </c>
      <c r="AX15" s="237">
        <v>1.0869875063058103</v>
      </c>
      <c r="AY15" s="237">
        <v>1.2149504781863123</v>
      </c>
      <c r="AZ15" s="237">
        <v>0.84950541927451917</v>
      </c>
      <c r="BA15" s="237">
        <v>0.78153148544827966</v>
      </c>
      <c r="BB15" s="237">
        <v>0.72183125822128624</v>
      </c>
      <c r="BC15" s="237">
        <v>1.4773477750564428</v>
      </c>
      <c r="BD15" s="237">
        <v>1.4645313461580487</v>
      </c>
      <c r="BE15" s="237">
        <v>2.4236527266044763</v>
      </c>
      <c r="BF15" s="237">
        <v>0.76899348711406157</v>
      </c>
      <c r="BG15" s="237">
        <v>0.51917497211934904</v>
      </c>
      <c r="BH15" s="237">
        <v>0.6435887523440017</v>
      </c>
      <c r="BI15" s="237">
        <v>0.77477327698920417</v>
      </c>
      <c r="BJ15" s="237">
        <v>0.72136979335077955</v>
      </c>
      <c r="BK15" s="237">
        <v>5.4643861804148271E-2</v>
      </c>
      <c r="BL15" s="237">
        <v>1.6494608501104757</v>
      </c>
      <c r="BM15" s="237">
        <v>1.3881654670208092</v>
      </c>
      <c r="BN15" s="237">
        <v>0.34535112234451565</v>
      </c>
      <c r="BO15" s="237">
        <v>1.2368822366319425</v>
      </c>
      <c r="BP15" s="237">
        <v>0.86640775291536853</v>
      </c>
      <c r="BQ15" s="237">
        <v>1.394160635260415</v>
      </c>
      <c r="BR15" s="237">
        <v>0.89347811991986381</v>
      </c>
      <c r="BS15" s="237">
        <v>0.696734157168028</v>
      </c>
      <c r="BT15" s="237">
        <v>0.68847187950079602</v>
      </c>
      <c r="BU15" s="237">
        <v>1.1350369759486567</v>
      </c>
      <c r="BV15" s="237"/>
      <c r="BW15" s="237"/>
      <c r="BX15" s="237"/>
      <c r="BY15" s="237"/>
      <c r="BZ15" s="269"/>
      <c r="CA15" s="169"/>
      <c r="CB15" s="169"/>
      <c r="CC15" s="169"/>
      <c r="CD15" s="169"/>
      <c r="CE15" s="169"/>
      <c r="CF15" s="169"/>
      <c r="CG15" s="169"/>
      <c r="CH15" s="169"/>
      <c r="CI15" s="169"/>
      <c r="CJ15" s="169"/>
      <c r="CK15" s="169"/>
      <c r="CL15" s="169"/>
      <c r="CM15" s="169"/>
      <c r="CN15" s="169"/>
      <c r="CO15" s="169"/>
    </row>
    <row r="16" spans="1:93" x14ac:dyDescent="0.25">
      <c r="A16" s="261" t="s">
        <v>265</v>
      </c>
      <c r="B16" s="450"/>
      <c r="C16" s="450"/>
      <c r="D16" s="450"/>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1"/>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1"/>
      <c r="BO16" s="450"/>
      <c r="BP16" s="450"/>
      <c r="BQ16" s="450"/>
      <c r="BR16" s="450"/>
      <c r="BS16" s="450"/>
      <c r="BT16" s="450"/>
      <c r="BU16" s="450"/>
      <c r="BV16" s="68"/>
      <c r="BW16" s="68"/>
      <c r="BX16" s="68"/>
      <c r="BY16" s="68"/>
      <c r="BZ16" s="73"/>
    </row>
    <row r="17" spans="1:93" x14ac:dyDescent="0.25">
      <c r="A17" s="319" t="s">
        <v>167</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237"/>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237"/>
      <c r="BO17" s="109"/>
      <c r="BP17" s="109"/>
      <c r="BQ17" s="109"/>
      <c r="BR17" s="109"/>
      <c r="BS17" s="109"/>
      <c r="BT17" s="109"/>
      <c r="BU17" s="109"/>
      <c r="BV17" s="55"/>
      <c r="BW17" s="55"/>
      <c r="BX17" s="55"/>
      <c r="BY17" s="55"/>
      <c r="BZ17" s="72"/>
    </row>
    <row r="18" spans="1:93" x14ac:dyDescent="0.25">
      <c r="A18" s="319" t="s">
        <v>112</v>
      </c>
      <c r="B18" s="109">
        <f>(IS!B20+IS!B17)/IS!B17</f>
        <v>1.971158688328952</v>
      </c>
      <c r="C18" s="109">
        <f>(IS!C20+IS!C17)/IS!C17</f>
        <v>17.62667958184544</v>
      </c>
      <c r="D18" s="109">
        <f>(IS!D20+IS!D17)/IS!D17</f>
        <v>3.3623582890155563</v>
      </c>
      <c r="E18" s="109">
        <f>(IS!E20+IS!E17)/IS!E17</f>
        <v>7.9934216362799804</v>
      </c>
      <c r="F18" s="109">
        <f>(IS!F20+IS!F17)/IS!F17</f>
        <v>2.2447432477051583</v>
      </c>
      <c r="G18" s="109">
        <f>(IS!G20+IS!G17)/IS!G17</f>
        <v>2.6885278697004296</v>
      </c>
      <c r="H18" s="109">
        <f>(IS!H20+IS!H17)/IS!H17</f>
        <v>3.8968815729947468</v>
      </c>
      <c r="I18" s="109">
        <f>(IS!I20+IS!I17)/IS!I17</f>
        <v>2.5208759089477741</v>
      </c>
      <c r="J18" s="109">
        <f>(IS!J20+IS!J17)/IS!J17</f>
        <v>2.0440812971838902</v>
      </c>
      <c r="K18" s="109">
        <f>(IS!K20+IS!K17)/IS!K17</f>
        <v>25.594235257288137</v>
      </c>
      <c r="L18" s="337">
        <f>(IS!L20+IS!L17)/IS!L17</f>
        <v>3.4656072396684632</v>
      </c>
      <c r="M18" s="337">
        <f>(IS!M20+IS!M17)/IS!M17</f>
        <v>1196.0505735140785</v>
      </c>
      <c r="N18" s="109">
        <f>(IS!N20+IS!N17)/IS!N17</f>
        <v>4.0481492871194735</v>
      </c>
      <c r="O18" s="109">
        <f>(IS!O20+IS!O17)/IS!O17</f>
        <v>2.8673714387132603</v>
      </c>
      <c r="P18" s="109">
        <f>(IS!P20+IS!P17)/IS!P17</f>
        <v>2.4792899233628725</v>
      </c>
      <c r="Q18" s="109">
        <f>(IS!Q20+IS!Q17)/IS!Q17</f>
        <v>8.1165505771684678</v>
      </c>
      <c r="R18" s="109">
        <f>(IS!R20+IS!R17)/IS!R17</f>
        <v>2.0188468470956389</v>
      </c>
      <c r="S18" s="109">
        <f>(IS!S20+IS!S17)/IS!S17</f>
        <v>7.4933285388431017</v>
      </c>
      <c r="T18" s="109">
        <f>(IS!T20+IS!T17)/IS!T17</f>
        <v>2.9221725488439509</v>
      </c>
      <c r="U18" s="109">
        <f>(IS!U20+IS!U17)/IS!U17</f>
        <v>1.3602629227334644</v>
      </c>
      <c r="V18" s="109">
        <f>(IS!V20+IS!V17)/IS!V17</f>
        <v>3.3199362309115088</v>
      </c>
      <c r="W18" s="109">
        <f>(IS!W20+IS!W17)/IS!W17</f>
        <v>1.1024666526161764</v>
      </c>
      <c r="X18" s="109">
        <f>(IS!X20+IS!X17)/IS!X17</f>
        <v>2.0771404030942109</v>
      </c>
      <c r="Y18" s="109">
        <f>(IS!Y20+IS!Y17)/IS!Y17</f>
        <v>3.305716100301479</v>
      </c>
      <c r="Z18" s="109">
        <f>(IS!Z20+IS!Z17)/IS!Z17</f>
        <v>7.7928099464156766</v>
      </c>
      <c r="AA18" s="109">
        <f>(IS!AA20+IS!AA17)/IS!AA17</f>
        <v>4.8778394419673701</v>
      </c>
      <c r="AB18" s="109">
        <f>(IS!AB20+IS!AB17)/IS!AB17</f>
        <v>1.7213599466299765</v>
      </c>
      <c r="AC18" s="109">
        <f>(IS!AC20+IS!AC17)/IS!AC17</f>
        <v>4.5110047500482651</v>
      </c>
      <c r="AD18" s="109">
        <f>(IS!AD20+IS!AD17)/IS!AD17</f>
        <v>15.614349151898253</v>
      </c>
      <c r="AE18" s="109">
        <f>(IS!AE20+IS!AE17)/IS!AE17</f>
        <v>74.393388045475049</v>
      </c>
      <c r="AF18" s="109">
        <f>(IS!AF20+IS!AF17)/IS!AF17</f>
        <v>2.5251526378383886</v>
      </c>
      <c r="AG18" s="109">
        <f>(IS!AG20+IS!AG17)/IS!AG17</f>
        <v>2.3015206228187148</v>
      </c>
      <c r="AH18" s="109">
        <f>(IS!AH20+IS!AH17)/IS!AH17</f>
        <v>2.5950492236604363</v>
      </c>
      <c r="AI18" s="237">
        <f>(IS!AI20+IS!AI17)/IS!AI17</f>
        <v>2.0265601639740982</v>
      </c>
      <c r="AJ18" s="109">
        <f>(IS!AJ20+IS!AJ17)/IS!AJ17</f>
        <v>4.2570916243394183</v>
      </c>
      <c r="AK18" s="109">
        <f>(IS!AK20+IS!AK17)/IS!AK17</f>
        <v>2.943609227907209</v>
      </c>
      <c r="AL18" s="109">
        <f>(IS!AL20+IS!AL17)/IS!AL17</f>
        <v>3.8103401571020687</v>
      </c>
      <c r="AM18" s="109">
        <f>(IS!AM20+IS!AM17)/IS!AM17</f>
        <v>1.7851033021472689</v>
      </c>
      <c r="AN18" s="109">
        <f>(IS!AN20+IS!AN17)/IS!AN17</f>
        <v>8.1832575983286588</v>
      </c>
      <c r="AO18" s="109">
        <f>(IS!AO20+IS!AO17)/IS!AO17</f>
        <v>4.0883055484109727</v>
      </c>
      <c r="AP18" s="109">
        <f>(IS!AP20+IS!AP17)/IS!AP17</f>
        <v>4.3272822116363754</v>
      </c>
      <c r="AQ18" s="109">
        <f>(IS!AQ20+IS!AQ17)/IS!AQ17</f>
        <v>2.7235515219595339</v>
      </c>
      <c r="AR18" s="109">
        <f>(IS!AR20+IS!AR17)/IS!AR17</f>
        <v>3.7099052726602904</v>
      </c>
      <c r="AS18" s="109">
        <f>(IS!AS20+IS!AS17)/IS!AS17</f>
        <v>2.7468498328503577</v>
      </c>
      <c r="AT18" s="109">
        <f>(IS!AT20+IS!AT17)/IS!AT17</f>
        <v>3.5213739965312612</v>
      </c>
      <c r="AU18" s="109">
        <f>(IS!AU20+IS!AU17)/IS!AU17</f>
        <v>0.76742980491388446</v>
      </c>
      <c r="AV18" s="109">
        <f>(IS!AV20+IS!AV17)/IS!AV17</f>
        <v>3.3516359039121975</v>
      </c>
      <c r="AW18" s="109">
        <f>(IS!AW20+IS!AW17)/IS!AW17</f>
        <v>2.5032528007138533</v>
      </c>
      <c r="AX18" s="109">
        <f>(IS!AX20+IS!AX17)/IS!AX17</f>
        <v>2.1032849310231194</v>
      </c>
      <c r="AY18" s="109">
        <f>(IS!AY20+IS!AY17)/IS!AY17</f>
        <v>3.5371286049952162</v>
      </c>
      <c r="AZ18" s="109">
        <f>(IS!AZ20+IS!AZ17)/IS!AZ17</f>
        <v>3.167472741361828</v>
      </c>
      <c r="BA18" s="109">
        <f>(IS!BA20+IS!BA17)/IS!BA17</f>
        <v>2.6619562086364699</v>
      </c>
      <c r="BB18" s="109">
        <f>(IS!BB20+IS!BB17)/IS!BB17</f>
        <v>1.966245431593836</v>
      </c>
      <c r="BC18" s="109">
        <f>(IS!BC20+IS!BC17)/IS!BC17</f>
        <v>1.5567993344547348</v>
      </c>
      <c r="BD18" s="109">
        <f>(IS!BD20+IS!BD17)/IS!BD17</f>
        <v>2.4241926096837352</v>
      </c>
      <c r="BE18" s="109">
        <f>(IS!BE20+IS!BE17)/IS!BE17</f>
        <v>1.2880419972488948</v>
      </c>
      <c r="BF18" s="109">
        <f>(IS!BF20+IS!BF17)/IS!BF17</f>
        <v>1.6240529839841353</v>
      </c>
      <c r="BG18" s="109">
        <f>(IS!BG20+IS!BG17)/IS!BG17</f>
        <v>3.712299699267263</v>
      </c>
      <c r="BH18" s="109">
        <f>(IS!BH20+IS!BH17)/IS!BH17</f>
        <v>3.8772007442708514</v>
      </c>
      <c r="BI18" s="109">
        <f>(IS!BI20+IS!BI17)/IS!BI17</f>
        <v>2.3753265077658381</v>
      </c>
      <c r="BJ18" s="109">
        <f>(IS!BJ20+IS!BJ17)/IS!BJ17</f>
        <v>4.5643087666772724</v>
      </c>
      <c r="BK18" s="109">
        <f>(IS!BK20+IS!BK17)/IS!BK17</f>
        <v>12.786893938121546</v>
      </c>
      <c r="BL18" s="109">
        <f>(IS!BL20+IS!BL17)/IS!BL17</f>
        <v>2.6004856834142624</v>
      </c>
      <c r="BM18" s="109">
        <f>(IS!BM20+IS!BM17)/IS!BM17</f>
        <v>2.06928154851414</v>
      </c>
      <c r="BN18" s="109">
        <f>(IS!BN20+IS!BN17)/IS!BN17</f>
        <v>3.9619498864850677</v>
      </c>
      <c r="BO18" s="109">
        <f>(IS!BO20+IS!BO17)/IS!BO17</f>
        <v>1.8699573591856806</v>
      </c>
      <c r="BP18" s="109">
        <f>(IS!BP20+IS!BP17)/IS!BP17</f>
        <v>2.313352928808746</v>
      </c>
      <c r="BQ18" s="109">
        <f>(IS!BQ20+IS!BQ17)/IS!BQ17</f>
        <v>2.3373178912095569</v>
      </c>
      <c r="BR18" s="109">
        <f>(IS!BR20+IS!BR17)/IS!BR17</f>
        <v>3.4597072009444503</v>
      </c>
      <c r="BS18" s="109">
        <f>(IS!BS20+IS!BS17)/IS!BS17</f>
        <v>2.5256430313080518</v>
      </c>
      <c r="BT18" s="109">
        <f>(IS!BT20+IS!BT17)/IS!BT17</f>
        <v>3.3709269224541822</v>
      </c>
      <c r="BU18" s="109">
        <f>(IS!BU20+IS!BU17)/IS!BU17</f>
        <v>1.2722982667593739</v>
      </c>
      <c r="BV18" s="109"/>
      <c r="BW18" s="109"/>
      <c r="BX18" s="109"/>
      <c r="BY18" s="109"/>
    </row>
    <row r="19" spans="1:93" x14ac:dyDescent="0.25">
      <c r="A19" s="319" t="s">
        <v>25</v>
      </c>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188"/>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188"/>
      <c r="BO19" s="27"/>
      <c r="BP19" s="27"/>
      <c r="BQ19" s="27"/>
      <c r="BR19" s="27"/>
      <c r="BS19" s="27"/>
      <c r="BT19" s="27"/>
      <c r="BU19" s="27"/>
      <c r="BW19" s="27"/>
      <c r="BY19" s="27"/>
    </row>
    <row r="20" spans="1:93" x14ac:dyDescent="0.25">
      <c r="A20" s="193"/>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194"/>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194"/>
      <c r="BO20" s="68"/>
      <c r="BP20" s="68"/>
      <c r="BQ20" s="68"/>
      <c r="BR20" s="68"/>
      <c r="BS20" s="68"/>
      <c r="BT20" s="68"/>
      <c r="BU20" s="68"/>
      <c r="BV20" s="68"/>
      <c r="BW20" s="68"/>
      <c r="BX20" s="68"/>
      <c r="BY20" s="68"/>
      <c r="BZ20" s="73"/>
    </row>
    <row r="21" spans="1:93" x14ac:dyDescent="0.25">
      <c r="A21" s="177" t="s">
        <v>254</v>
      </c>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194"/>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194"/>
      <c r="BO21" s="68"/>
      <c r="BP21" s="68"/>
      <c r="BQ21" s="68"/>
      <c r="BR21" s="68"/>
      <c r="BS21" s="68"/>
      <c r="BT21" s="68"/>
      <c r="BU21" s="68"/>
      <c r="BV21" s="68"/>
      <c r="BW21" s="68"/>
      <c r="BX21" s="68"/>
      <c r="BY21" s="68"/>
      <c r="BZ21" s="73"/>
    </row>
    <row r="22" spans="1:93" x14ac:dyDescent="0.25">
      <c r="A22" s="320" t="s">
        <v>167</v>
      </c>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23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235"/>
      <c r="BO22" s="55"/>
      <c r="BP22" s="55"/>
      <c r="BQ22" s="55"/>
      <c r="BR22" s="55"/>
      <c r="BS22" s="55"/>
      <c r="BT22" s="55"/>
      <c r="BU22" s="55"/>
      <c r="BV22" s="55"/>
      <c r="BW22" s="55"/>
      <c r="BX22" s="55"/>
      <c r="BY22" s="55"/>
      <c r="BZ22" s="72"/>
    </row>
    <row r="23" spans="1:93" ht="14.25" customHeight="1" x14ac:dyDescent="0.25">
      <c r="A23" s="263" t="s">
        <v>252</v>
      </c>
      <c r="B23" s="110">
        <f>IS!B31/BS!B14</f>
        <v>2.5279030322655757E-2</v>
      </c>
      <c r="C23" s="110">
        <f>IS!C31/BS!C14</f>
        <v>8.8699978232288701E-2</v>
      </c>
      <c r="D23" s="110">
        <f>IS!D31/BS!D14</f>
        <v>3.1457640556995736E-2</v>
      </c>
      <c r="E23" s="110">
        <f>IS!E31/BS!E14</f>
        <v>2.8279507170262883E-2</v>
      </c>
      <c r="F23" s="110">
        <f>IS!F31/BS!F14</f>
        <v>2.6534206151043817E-2</v>
      </c>
      <c r="G23" s="110">
        <f>IS!G31/BS!G14</f>
        <v>3.4460059002095263E-2</v>
      </c>
      <c r="H23" s="110">
        <f>IS!H31/BS!H14</f>
        <v>3.015668003391294E-2</v>
      </c>
      <c r="I23" s="110">
        <f>IS!I31/BS!I14</f>
        <v>3.164920996368855E-2</v>
      </c>
      <c r="J23" s="110">
        <f>IS!J31/BS!J14</f>
        <v>2.5998828691652133E-2</v>
      </c>
      <c r="K23" s="110">
        <f>IS!K31/BS!K14</f>
        <v>4.6675695213992001E-2</v>
      </c>
      <c r="L23" s="110">
        <f>IS!L31/BS!L14</f>
        <v>2.9849508695664065E-2</v>
      </c>
      <c r="M23" s="110">
        <f>IS!M31/BS!M14</f>
        <v>2.4379063656189779E-2</v>
      </c>
      <c r="N23" s="110">
        <f>IS!N31/BS!N14</f>
        <v>2.833304952960803E-2</v>
      </c>
      <c r="O23" s="110">
        <f>IS!O31/BS!O14</f>
        <v>3.2861642849637107E-2</v>
      </c>
      <c r="P23" s="110">
        <f>IS!P31/BS!P14</f>
        <v>3.6594898961642697E-2</v>
      </c>
      <c r="Q23" s="110">
        <f>IS!Q31/BS!Q14</f>
        <v>3.179001155258946E-2</v>
      </c>
      <c r="R23" s="110">
        <f>IS!R31/BS!R14</f>
        <v>2.6022507670769301E-2</v>
      </c>
      <c r="S23" s="110">
        <f>IS!S31/BS!S14</f>
        <v>6.5122068965633814E-2</v>
      </c>
      <c r="T23" s="110">
        <f>IS!T31/BS!T14</f>
        <v>3.2212651941859856E-2</v>
      </c>
      <c r="U23" s="110">
        <f>IS!U31/BS!U14</f>
        <v>1.0211360525597544E-2</v>
      </c>
      <c r="V23" s="110">
        <f>IS!V31/BS!V14</f>
        <v>1.3714793400494415E-2</v>
      </c>
      <c r="W23" s="110">
        <f>IS!W31/BS!W14</f>
        <v>3.5987205618996571E-3</v>
      </c>
      <c r="X23" s="110">
        <f>IS!X31/BS!X14</f>
        <v>1.1038916922959538E-2</v>
      </c>
      <c r="Y23" s="110">
        <f>IS!Y31/BS!Y14</f>
        <v>3.4673501552190782E-2</v>
      </c>
      <c r="Z23" s="110">
        <f>IS!Z31/BS!Z14</f>
        <v>4.5631051230829965E-2</v>
      </c>
      <c r="AA23" s="110">
        <f>IS!AA31/BS!AA14</f>
        <v>4.3852594608780382E-2</v>
      </c>
      <c r="AB23" s="110">
        <f>IS!AB31/BS!AB14</f>
        <v>1.2622558831623255E-2</v>
      </c>
      <c r="AC23" s="110">
        <f>IS!AC31/BS!AC14</f>
        <v>2.2392838868001658E-2</v>
      </c>
      <c r="AD23" s="110">
        <f>IS!AD31/BS!AD14</f>
        <v>9.713811926799E-2</v>
      </c>
      <c r="AE23" s="110">
        <f>IS!AE31/BS!AE14</f>
        <v>4.0346527005137613E-2</v>
      </c>
      <c r="AF23" s="110">
        <f>IS!AF31/BS!AF14</f>
        <v>3.4146635583906834E-2</v>
      </c>
      <c r="AG23" s="110">
        <f>IS!AG31/BS!AG14</f>
        <v>6.2626724699475014E-3</v>
      </c>
      <c r="AH23" s="110">
        <f>IS!AH31/BS!AH14</f>
        <v>2.949937095577649E-2</v>
      </c>
      <c r="AI23" s="238">
        <f>IS!AI31/BS!AI14</f>
        <v>6.5930690231906933E-3</v>
      </c>
      <c r="AJ23" s="110">
        <f>IS!AJ31/BS!AJ14</f>
        <v>2.6829793690729738E-2</v>
      </c>
      <c r="AK23" s="110">
        <f>IS!AK31/BS!AK14</f>
        <v>2.8751180902668289E-2</v>
      </c>
      <c r="AL23" s="110">
        <f>IS!AL31/BS!AL14</f>
        <v>4.0620884981003434E-2</v>
      </c>
      <c r="AM23" s="110">
        <f>IS!AM31/BS!AM14</f>
        <v>1.6076774284438142E-2</v>
      </c>
      <c r="AN23" s="110">
        <f>IS!AN31/BS!AN14</f>
        <v>4.7671604361628546E-2</v>
      </c>
      <c r="AO23" s="110">
        <f>IS!AO31/BS!AO14</f>
        <v>3.6435686888389038E-2</v>
      </c>
      <c r="AP23" s="110">
        <f>IS!AP31/BS!AP14</f>
        <v>4.412587011155171E-2</v>
      </c>
      <c r="AQ23" s="110">
        <f>IS!AQ31/BS!AQ14</f>
        <v>2.7947338879795947E-2</v>
      </c>
      <c r="AR23" s="110">
        <f>IS!AR31/BS!AR14</f>
        <v>3.107271823980402E-2</v>
      </c>
      <c r="AS23" s="110">
        <f>IS!AS31/BS!AS14</f>
        <v>2.3655661304284391E-2</v>
      </c>
      <c r="AT23" s="110">
        <f>IS!AT31/BS!AT14</f>
        <v>3.6374604066905819E-2</v>
      </c>
      <c r="AU23" s="110">
        <f>IS!AU31/BS!AU14</f>
        <v>5.4417386969422927E-3</v>
      </c>
      <c r="AV23" s="110">
        <f>IS!AV31/BS!AV14</f>
        <v>2.4773765851250244E-2</v>
      </c>
      <c r="AW23" s="110">
        <f>IS!AW31/BS!AW14</f>
        <v>2.3532873984704272E-2</v>
      </c>
      <c r="AX23" s="110">
        <f>IS!AX31/BS!AX14</f>
        <v>2.5558233947830737E-2</v>
      </c>
      <c r="AY23" s="110">
        <f>IS!AY31/BS!AY14</f>
        <v>2.5812499055394237E-2</v>
      </c>
      <c r="AZ23" s="110">
        <f>IS!AZ31/BS!AZ14</f>
        <v>3.4643477659149442E-2</v>
      </c>
      <c r="BA23" s="110">
        <f>IS!BA31/BS!BA14</f>
        <v>2.4372919434310174E-2</v>
      </c>
      <c r="BB23" s="110">
        <f>IS!BB31/BS!BB14</f>
        <v>1.7101190962970365E-2</v>
      </c>
      <c r="BC23" s="110">
        <f>IS!BC31/BS!BC14</f>
        <v>8.7426803917678327E-3</v>
      </c>
      <c r="BD23" s="110">
        <f>IS!BD31/BS!BD14</f>
        <v>2.5612774153652582E-2</v>
      </c>
      <c r="BE23" s="110">
        <f>IS!BE31/BS!BE14</f>
        <v>1.0266187077430574E-2</v>
      </c>
      <c r="BF23" s="110">
        <f>IS!BF31/BS!BF14</f>
        <v>9.5532176643494341E-3</v>
      </c>
      <c r="BG23" s="110">
        <f>IS!BG31/BS!BG14</f>
        <v>2.5223126279570157E-2</v>
      </c>
      <c r="BH23" s="110">
        <f>IS!BH31/BS!BH14</f>
        <v>2.0814311405568275E-2</v>
      </c>
      <c r="BI23" s="110">
        <f>IS!BI31/BS!BI14</f>
        <v>2.6710386695952569E-2</v>
      </c>
      <c r="BJ23" s="110">
        <f>IS!BJ31/BS!BJ14</f>
        <v>1.5751941681205688E-2</v>
      </c>
      <c r="BK23" s="110">
        <f>IS!BK31/BS!BK14</f>
        <v>3.8348380750648191E-2</v>
      </c>
      <c r="BL23" s="110">
        <f>IS!BL31/BS!BL14</f>
        <v>2.247195913368475E-2</v>
      </c>
      <c r="BM23" s="110">
        <f>IS!BM31/BS!BM14</f>
        <v>2.122516057724181E-2</v>
      </c>
      <c r="BN23" s="238">
        <f>IS!BN31/BS!BN14</f>
        <v>2.4231114347297439E-2</v>
      </c>
      <c r="BO23" s="110">
        <f>IS!BO31/BS!BO14</f>
        <v>1.9561499332834381E-2</v>
      </c>
      <c r="BP23" s="110">
        <f>IS!BP31/BS!BP14</f>
        <v>2.8540961368449608E-2</v>
      </c>
      <c r="BQ23" s="110">
        <f>IS!BQ31/BS!BQ14</f>
        <v>1.7971644114262764E-2</v>
      </c>
      <c r="BR23" s="110">
        <f>IS!BR31/BS!BR14</f>
        <v>1.8425048361021774E-2</v>
      </c>
      <c r="BS23" s="110">
        <f>IS!BS31/BS!BS14</f>
        <v>3.2677569347875621E-2</v>
      </c>
      <c r="BT23" s="110">
        <f>IS!BT31/BS!BT14</f>
        <v>4.9122360621299196E-2</v>
      </c>
      <c r="BU23" s="110">
        <f>IS!BU31/BS!BU14</f>
        <v>1.8322999613974308E-2</v>
      </c>
      <c r="BV23" s="110"/>
      <c r="BW23" s="110"/>
      <c r="BX23" s="110"/>
      <c r="BY23" s="110"/>
      <c r="BZ23" s="73"/>
    </row>
    <row r="24" spans="1:93" ht="14.25" customHeight="1" x14ac:dyDescent="0.25">
      <c r="A24" s="319" t="s">
        <v>342</v>
      </c>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23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235"/>
      <c r="BO24" s="55"/>
      <c r="BP24" s="55"/>
      <c r="BQ24" s="55"/>
      <c r="BR24" s="55"/>
      <c r="BS24" s="55"/>
      <c r="BT24" s="55"/>
      <c r="BU24" s="55"/>
      <c r="BV24" s="55"/>
      <c r="BW24" s="55"/>
      <c r="BX24" s="55"/>
      <c r="BY24" s="55"/>
      <c r="BZ24" s="72"/>
    </row>
    <row r="25" spans="1:93" x14ac:dyDescent="0.25">
      <c r="A25" s="321"/>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188"/>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188"/>
      <c r="BO25" s="27"/>
      <c r="BP25" s="27"/>
      <c r="BQ25" s="27"/>
      <c r="BR25" s="27"/>
      <c r="BS25" s="27"/>
      <c r="BT25" s="27"/>
      <c r="BU25" s="27"/>
      <c r="BW25" s="27"/>
      <c r="BY25" s="27"/>
    </row>
    <row r="26" spans="1:93" x14ac:dyDescent="0.25">
      <c r="A26" s="321" t="s">
        <v>253</v>
      </c>
      <c r="B26" s="110">
        <f>IS!B31/BS!B28</f>
        <v>6.5395926738350429E-2</v>
      </c>
      <c r="C26" s="110">
        <f>IS!C31/BS!C28</f>
        <v>0.1632763222487924</v>
      </c>
      <c r="D26" s="110">
        <f>IS!D31/BS!D28</f>
        <v>9.7553311467988416E-2</v>
      </c>
      <c r="E26" s="110">
        <f>IS!E31/BS!E28</f>
        <v>5.5253847466043636E-2</v>
      </c>
      <c r="F26" s="110">
        <f>IS!F31/BS!F28</f>
        <v>7.1811194422202365E-2</v>
      </c>
      <c r="G26" s="110">
        <f>IS!G31/BS!G28</f>
        <v>8.2762687886805728E-2</v>
      </c>
      <c r="H26" s="110">
        <f>IS!H31/BS!H28</f>
        <v>7.5063018762272574E-2</v>
      </c>
      <c r="I26" s="110">
        <f>IS!I31/BS!I28</f>
        <v>0.18760031071977396</v>
      </c>
      <c r="J26" s="110">
        <f>IS!J31/BS!J28</f>
        <v>7.1889811738480192E-2</v>
      </c>
      <c r="K26" s="110">
        <f>IS!K31/BS!K28</f>
        <v>7.4271949769839141E-2</v>
      </c>
      <c r="L26" s="110">
        <f>IS!L31/BS!L28</f>
        <v>0.11231704813595321</v>
      </c>
      <c r="M26" s="110">
        <f>IS!M31/BS!M28</f>
        <v>2.9739162705860075E-2</v>
      </c>
      <c r="N26" s="110">
        <f>IS!N31/BS!N28</f>
        <v>0.11381841128218423</v>
      </c>
      <c r="O26" s="110">
        <f>IS!O31/BS!O28</f>
        <v>9.4584315161758539E-2</v>
      </c>
      <c r="P26" s="110">
        <f>IS!P31/BS!P28</f>
        <v>0.11715440120740248</v>
      </c>
      <c r="Q26" s="110">
        <f>IS!Q31/BS!Q28</f>
        <v>8.276197297621235E-2</v>
      </c>
      <c r="R26" s="110">
        <f>IS!R31/BS!R28</f>
        <v>8.1503245624533024E-2</v>
      </c>
      <c r="S26" s="110">
        <f>IS!S31/BS!S28</f>
        <v>0.21801952963159588</v>
      </c>
      <c r="T26" s="110">
        <f>IS!T31/BS!T28</f>
        <v>0.10316000808884673</v>
      </c>
      <c r="U26" s="110">
        <f>IS!U31/BS!U28</f>
        <v>3.2105900273295115E-2</v>
      </c>
      <c r="V26" s="110">
        <f>IS!V31/BS!V28</f>
        <v>2.1398629955629897E-2</v>
      </c>
      <c r="W26" s="110">
        <f>IS!W31/BS!W28</f>
        <v>2.764466182436787E-2</v>
      </c>
      <c r="X26" s="110">
        <f>IS!X31/BS!X28</f>
        <v>3.3686806998866038E-2</v>
      </c>
      <c r="Y26" s="110">
        <f>IS!Y31/BS!Y28</f>
        <v>9.4392260180811913E-2</v>
      </c>
      <c r="Z26" s="110">
        <f>IS!Z31/BS!Z28</f>
        <v>8.0804275289703756E-2</v>
      </c>
      <c r="AA26" s="110">
        <f>IS!AA31/BS!AA28</f>
        <v>0.11774632052756205</v>
      </c>
      <c r="AB26" s="110">
        <f>IS!AB31/BS!AB28</f>
        <v>2.9079772097362781E-2</v>
      </c>
      <c r="AC26" s="110">
        <f>IS!AC31/BS!AC28</f>
        <v>6.4094716211134106E-2</v>
      </c>
      <c r="AD26" s="110">
        <f>IS!AD31/BS!AD28</f>
        <v>0.15258624358001735</v>
      </c>
      <c r="AE26" s="110">
        <f>IS!AE31/BS!AE28</f>
        <v>0.10174391427304869</v>
      </c>
      <c r="AF26" s="110">
        <f>IS!AF31/BS!AF28</f>
        <v>0.11212096493744413</v>
      </c>
      <c r="AG26" s="110">
        <f>IS!AG31/BS!AG28</f>
        <v>7.2891941934832005E-2</v>
      </c>
      <c r="AH26" s="110">
        <f>IS!AH31/BS!AH28</f>
        <v>9.9572099573121561E-2</v>
      </c>
      <c r="AI26" s="238">
        <f>IS!AI31/BS!AI28</f>
        <v>2.4642891796195766E-2</v>
      </c>
      <c r="AJ26" s="110">
        <f>IS!AJ31/BS!AJ28</f>
        <v>6.0070825511651688E-2</v>
      </c>
      <c r="AK26" s="110">
        <f>IS!AK31/BS!AK28</f>
        <v>8.4902162872138656E-2</v>
      </c>
      <c r="AL26" s="110">
        <f>IS!AL31/BS!AL28</f>
        <v>8.3083843408159233E-2</v>
      </c>
      <c r="AM26" s="110">
        <f>IS!AM31/BS!AM28</f>
        <v>4.5404668001715123E-2</v>
      </c>
      <c r="AN26" s="110">
        <f>IS!AN31/BS!AN28</f>
        <v>9.0054697119265517E-2</v>
      </c>
      <c r="AO26" s="110">
        <f>IS!AO31/BS!AO28</f>
        <v>8.3591463893450582E-2</v>
      </c>
      <c r="AP26" s="110">
        <f>IS!AP31/BS!AP28</f>
        <v>8.5568123690266271E-2</v>
      </c>
      <c r="AQ26" s="110">
        <f>IS!AQ31/BS!AQ28</f>
        <v>7.9446340272210592E-2</v>
      </c>
      <c r="AR26" s="110">
        <f>IS!AR31/BS!AR28</f>
        <v>6.7778502332274476E-2</v>
      </c>
      <c r="AS26" s="110">
        <f>IS!AS31/BS!AS28</f>
        <v>5.7662670799028412E-2</v>
      </c>
      <c r="AT26" s="110">
        <f>IS!AT31/BS!AT28</f>
        <v>7.4272596945905434E-2</v>
      </c>
      <c r="AU26" s="110">
        <f>IS!AU31/BS!AU28</f>
        <v>1.4808006405648532E-2</v>
      </c>
      <c r="AV26" s="110">
        <f>IS!AV31/BS!AV28</f>
        <v>6.2453459082483537E-2</v>
      </c>
      <c r="AW26" s="110">
        <f>IS!AW31/BS!AW28</f>
        <v>8.4206428603273015E-2</v>
      </c>
      <c r="AX26" s="110">
        <f>IS!AX31/BS!AX28</f>
        <v>7.81905642094856E-2</v>
      </c>
      <c r="AY26" s="110">
        <f>IS!AY31/BS!AY28</f>
        <v>7.6871781308475176E-2</v>
      </c>
      <c r="AZ26" s="110">
        <f>IS!AZ31/BS!AZ28</f>
        <v>9.2122164946641702E-2</v>
      </c>
      <c r="BA26" s="110">
        <f>IS!BA31/BS!BA28</f>
        <v>7.3012594308906276E-2</v>
      </c>
      <c r="BB26" s="110">
        <f>IS!BB31/BS!BB28</f>
        <v>4.6568027601984745E-2</v>
      </c>
      <c r="BC26" s="110">
        <f>IS!BC31/BS!BC28</f>
        <v>2.7020247319277158E-2</v>
      </c>
      <c r="BD26" s="110">
        <f>IS!BD31/BS!BD28</f>
        <v>8.4861245734826951E-2</v>
      </c>
      <c r="BE26" s="110">
        <f>IS!BE31/BS!BE28</f>
        <v>4.1559529202555956E-2</v>
      </c>
      <c r="BF26" s="110">
        <f>IS!BF31/BS!BF28</f>
        <v>2.444098356930335E-2</v>
      </c>
      <c r="BG26" s="110">
        <f>IS!BG31/BS!BG28</f>
        <v>6.4902516654376269E-2</v>
      </c>
      <c r="BH26" s="110">
        <f>IS!BH31/BS!BH28</f>
        <v>6.0036754018557369E-2</v>
      </c>
      <c r="BI26" s="110">
        <f>IS!BI31/BS!BI28</f>
        <v>8.0242233314884295E-2</v>
      </c>
      <c r="BJ26" s="110">
        <f>IS!BJ31/BS!BJ28</f>
        <v>3.299103723436779E-2</v>
      </c>
      <c r="BK26" s="110">
        <f>IS!BK31/BS!BK28</f>
        <v>6.1651848345563726E-2</v>
      </c>
      <c r="BL26" s="110">
        <f>IS!BL31/BS!BL28</f>
        <v>7.8296920088317873E-2</v>
      </c>
      <c r="BM26" s="110">
        <f>IS!BM31/BS!BM28</f>
        <v>6.6208986148566601E-2</v>
      </c>
      <c r="BN26" s="238">
        <f>IS!BN31/BS!BN28</f>
        <v>4.4202611002494369E-2</v>
      </c>
      <c r="BO26" s="110">
        <f>IS!BO31/BS!BO28</f>
        <v>5.4816069366342701E-2</v>
      </c>
      <c r="BP26" s="110">
        <f>IS!BP31/BS!BP28</f>
        <v>7.2426017225811434E-2</v>
      </c>
      <c r="BQ26" s="110">
        <f>IS!BQ31/BS!BQ28</f>
        <v>6.3973990220379653E-2</v>
      </c>
      <c r="BR26" s="110">
        <f>IS!BR31/BS!BR28</f>
        <v>5.2438492610141392E-2</v>
      </c>
      <c r="BS26" s="110">
        <f>IS!BS31/BS!BS28</f>
        <v>7.187185089504855E-2</v>
      </c>
      <c r="BT26" s="110">
        <f>IS!BT31/BS!BT28</f>
        <v>0.10599494283841922</v>
      </c>
      <c r="BU26" s="110">
        <f>IS!BU31/BS!BU28</f>
        <v>5.9227542455856104E-2</v>
      </c>
      <c r="BV26" s="110"/>
      <c r="BW26" s="110"/>
      <c r="BX26" s="110"/>
      <c r="BY26" s="110"/>
    </row>
    <row r="27" spans="1:93" x14ac:dyDescent="0.25">
      <c r="A27" s="319" t="s">
        <v>343</v>
      </c>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194"/>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194"/>
      <c r="BO27" s="68"/>
      <c r="BP27" s="68"/>
      <c r="BQ27" s="68"/>
      <c r="BR27" s="68"/>
      <c r="BS27" s="68"/>
      <c r="BT27" s="68"/>
      <c r="BU27" s="68"/>
      <c r="BV27" s="68"/>
      <c r="BW27" s="68"/>
      <c r="BX27" s="68"/>
      <c r="BY27" s="68"/>
      <c r="BZ27" s="73"/>
    </row>
    <row r="28" spans="1:93" x14ac:dyDescent="0.25">
      <c r="A28" s="322" t="s">
        <v>167</v>
      </c>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23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239"/>
      <c r="BO28" s="99"/>
      <c r="BP28" s="99"/>
      <c r="BQ28" s="99"/>
      <c r="BR28" s="99"/>
      <c r="BS28" s="99"/>
      <c r="BT28" s="99"/>
      <c r="BU28" s="99"/>
      <c r="BV28" s="99"/>
      <c r="BW28" s="99"/>
      <c r="BX28" s="99"/>
      <c r="BY28" s="99"/>
      <c r="BZ28" s="73"/>
    </row>
    <row r="29" spans="1:93" ht="15.6" x14ac:dyDescent="0.25">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240"/>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240"/>
      <c r="BO29" s="67"/>
      <c r="BP29" s="67"/>
      <c r="BQ29" s="67"/>
      <c r="BR29" s="67"/>
      <c r="BS29" s="67"/>
      <c r="BT29" s="67"/>
      <c r="BU29" s="67"/>
      <c r="BV29" s="67"/>
      <c r="BW29" s="67"/>
      <c r="BX29" s="67"/>
      <c r="BY29" s="67"/>
      <c r="BZ29" s="67"/>
    </row>
    <row r="30" spans="1:93" s="485" customFormat="1" x14ac:dyDescent="0.25">
      <c r="A30" s="483"/>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484"/>
      <c r="BW30" s="204"/>
      <c r="BX30" s="194"/>
      <c r="BY30" s="204"/>
      <c r="BZ30" s="189"/>
      <c r="CA30" s="189"/>
      <c r="CB30" s="189"/>
      <c r="CC30" s="189"/>
      <c r="CD30" s="189"/>
      <c r="CE30" s="189"/>
      <c r="CF30" s="189"/>
      <c r="CG30" s="189"/>
      <c r="CH30" s="189"/>
      <c r="CI30" s="189"/>
      <c r="CJ30" s="189"/>
      <c r="CK30" s="189"/>
      <c r="CL30" s="189"/>
      <c r="CM30" s="189"/>
      <c r="CN30" s="189"/>
      <c r="CO30" s="189"/>
    </row>
    <row r="31" spans="1:93" x14ac:dyDescent="0.25">
      <c r="A31" s="430"/>
      <c r="BX31" s="46"/>
    </row>
    <row r="32" spans="1:93" x14ac:dyDescent="0.25">
      <c r="AI32" s="203">
        <f>AI30/BS!AI28</f>
        <v>0</v>
      </c>
    </row>
    <row r="490" spans="1:1" x14ac:dyDescent="0.25">
      <c r="A490" s="202" t="s">
        <v>89</v>
      </c>
    </row>
  </sheetData>
  <mergeCells count="1">
    <mergeCell ref="A2:A3"/>
  </mergeCells>
  <phoneticPr fontId="3" type="noConversion"/>
  <printOptions verticalCentered="1"/>
  <pageMargins left="0.86614173228346458" right="0.19685039370078741" top="0.74803149606299213" bottom="0.23622047244094491" header="0.27559055118110237" footer="0.35433070866141736"/>
  <pageSetup scale="89" orientation="landscape" errors="NA" r:id="rId1"/>
  <headerFooter alignWithMargins="0">
    <oddHeader>&amp;L&amp;G &amp;R2014 Yearbook of
Electricity Distributors</oddHeader>
    <oddFooter>&amp;C&amp;P</oddFooter>
  </headerFooter>
  <colBreaks count="11" manualBreakCount="11">
    <brk id="7" max="27" man="1"/>
    <brk id="13" max="27" man="1"/>
    <brk id="19" max="27" man="1"/>
    <brk id="25" max="27" man="1"/>
    <brk id="31" max="27" man="1"/>
    <brk id="37" max="27" man="1"/>
    <brk id="43" max="27" man="1"/>
    <brk id="49" max="27" man="1"/>
    <brk id="55" max="27" man="1"/>
    <brk id="61" max="27" man="1"/>
    <brk id="67" max="27"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Title Page </vt:lpstr>
      <vt:lpstr>ToC </vt:lpstr>
      <vt:lpstr>Notes</vt:lpstr>
      <vt:lpstr>Industry BS</vt:lpstr>
      <vt:lpstr>Industry IS</vt:lpstr>
      <vt:lpstr>Industry Gen</vt:lpstr>
      <vt:lpstr>BS</vt:lpstr>
      <vt:lpstr>IS</vt:lpstr>
      <vt:lpstr>Ratios</vt:lpstr>
      <vt:lpstr>General</vt:lpstr>
      <vt:lpstr>Unit SQR</vt:lpstr>
      <vt:lpstr>Stats by Class</vt:lpstr>
      <vt:lpstr>System Reliability</vt:lpstr>
      <vt:lpstr>Glossary</vt:lpstr>
      <vt:lpstr>BS!Print_Area</vt:lpstr>
      <vt:lpstr>General!Print_Area</vt:lpstr>
      <vt:lpstr>Glossary!Print_Area</vt:lpstr>
      <vt:lpstr>'Industry BS'!Print_Area</vt:lpstr>
      <vt:lpstr>'Industry Gen'!Print_Area</vt:lpstr>
      <vt:lpstr>'Industry IS'!Print_Area</vt:lpstr>
      <vt:lpstr>IS!Print_Area</vt:lpstr>
      <vt:lpstr>Notes!Print_Area</vt:lpstr>
      <vt:lpstr>Ratios!Print_Area</vt:lpstr>
      <vt:lpstr>'Stats by Class'!Print_Area</vt:lpstr>
      <vt:lpstr>'System Reliability'!Print_Area</vt:lpstr>
      <vt:lpstr>'Title Page '!Print_Area</vt:lpstr>
      <vt:lpstr>'ToC '!Print_Area</vt:lpstr>
      <vt:lpstr>'Unit SQR'!Print_Area</vt:lpstr>
      <vt:lpstr>BS!Print_Titles</vt:lpstr>
      <vt:lpstr>General!Print_Titles</vt:lpstr>
      <vt:lpstr>'Industry BS'!Print_Titles</vt:lpstr>
      <vt:lpstr>'Industry Gen'!Print_Titles</vt:lpstr>
      <vt:lpstr>IS!Print_Titles</vt:lpstr>
      <vt:lpstr>Notes!Print_Titles</vt:lpstr>
      <vt:lpstr>Ratios!Print_Titles</vt:lpstr>
      <vt:lpstr>'Stats by Class'!Print_Titles</vt:lpstr>
      <vt:lpstr>'Unit SQR'!Print_Titles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Stephanie Chan</dc:creator>
  <cp:lastModifiedBy>Stephanie Chan</cp:lastModifiedBy>
  <cp:lastPrinted>2015-07-29T19:22:19Z</cp:lastPrinted>
  <dcterms:created xsi:type="dcterms:W3CDTF">2007-01-22T14:26:35Z</dcterms:created>
  <dcterms:modified xsi:type="dcterms:W3CDTF">2015-07-31T13:26:09Z</dcterms:modified>
</cp:coreProperties>
</file>