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608" windowWidth="15576" windowHeight="7716" tabRatio="751"/>
  </bookViews>
  <sheets>
    <sheet name="Checklist" sheetId="6" r:id="rId1"/>
    <sheet name="Input Appendices" sheetId="2" r:id="rId2"/>
    <sheet name="ROE Summary" sheetId="1" r:id="rId3"/>
    <sheet name="Over-earning Drivers" sheetId="3" r:id="rId4"/>
    <sheet name="Under-earning Drivers" sheetId="5" r:id="rId5"/>
  </sheets>
  <definedNames>
    <definedName name="_xlnm.Print_Area" localSheetId="0">Checklist!$A$1:$G$50</definedName>
    <definedName name="_xlnm.Print_Area" localSheetId="1">'Input Appendices'!$A$2:$J$163</definedName>
    <definedName name="_xlnm.Print_Area" localSheetId="3">'Over-earning Drivers'!$A$1:$I$104</definedName>
    <definedName name="_xlnm.Print_Area" localSheetId="2">'ROE Summary'!$A$1:$M$94</definedName>
    <definedName name="_xlnm.Print_Area" localSheetId="4">'Under-earning Drivers'!$A$1:$I$104</definedName>
    <definedName name="_xlnm.Print_Titles" localSheetId="2">'ROE Summary'!$2:$14</definedName>
  </definedNames>
  <calcPr calcId="145621"/>
</workbook>
</file>

<file path=xl/calcChain.xml><?xml version="1.0" encoding="utf-8"?>
<calcChain xmlns="http://schemas.openxmlformats.org/spreadsheetml/2006/main">
  <c r="E140" i="2" l="1"/>
  <c r="E88" i="5"/>
  <c r="B27" i="3" l="1"/>
  <c r="B82" i="3" l="1"/>
  <c r="C143" i="2" l="1"/>
  <c r="E75" i="1"/>
  <c r="C124" i="2"/>
  <c r="C29" i="2" l="1"/>
  <c r="C25" i="2"/>
  <c r="E156" i="2"/>
  <c r="E155" i="2"/>
  <c r="E154" i="2"/>
  <c r="E151" i="2"/>
  <c r="E150" i="2"/>
  <c r="E149" i="2"/>
  <c r="E147" i="2"/>
  <c r="E146" i="2"/>
  <c r="E145" i="2"/>
  <c r="E143" i="2"/>
  <c r="C109" i="2"/>
  <c r="C147" i="2"/>
  <c r="C146" i="2"/>
  <c r="C92" i="2"/>
  <c r="C85" i="2"/>
  <c r="C78" i="2"/>
  <c r="C70" i="2"/>
  <c r="C144" i="2" s="1"/>
  <c r="E144" i="2" s="1"/>
  <c r="C33" i="2"/>
  <c r="C55" i="2"/>
  <c r="E100" i="5"/>
  <c r="E99" i="5"/>
  <c r="E98" i="5"/>
  <c r="E97" i="5"/>
  <c r="E96" i="5"/>
  <c r="E94" i="5"/>
  <c r="E93" i="5"/>
  <c r="E92" i="5"/>
  <c r="B101" i="5"/>
  <c r="D88" i="5"/>
  <c r="A88" i="5"/>
  <c r="B82" i="5"/>
  <c r="B63" i="5"/>
  <c r="B62" i="5"/>
  <c r="B52" i="5"/>
  <c r="B39" i="5"/>
  <c r="B27" i="5"/>
  <c r="B62" i="3"/>
  <c r="B63" i="3"/>
  <c r="B39" i="3"/>
  <c r="B52" i="3" s="1"/>
  <c r="D88" i="3"/>
  <c r="E72" i="1" l="1"/>
  <c r="E67" i="1"/>
  <c r="E69" i="1" s="1"/>
  <c r="E64" i="1"/>
  <c r="E38" i="1"/>
  <c r="E37" i="1"/>
  <c r="E32" i="1"/>
  <c r="B17" i="6" l="1"/>
  <c r="B18" i="6" s="1"/>
  <c r="B19" i="6" s="1"/>
  <c r="B12" i="6" l="1"/>
  <c r="E95" i="5" l="1"/>
  <c r="A88" i="3" l="1"/>
  <c r="B101" i="3" l="1"/>
  <c r="E95" i="3"/>
  <c r="E96" i="3"/>
  <c r="E97" i="3"/>
  <c r="E98" i="3"/>
  <c r="E99" i="3"/>
  <c r="E100" i="3"/>
  <c r="E77" i="1" l="1"/>
  <c r="E78" i="1" s="1"/>
  <c r="E81" i="1" l="1"/>
  <c r="E80" i="1"/>
  <c r="E82" i="1"/>
  <c r="C26" i="5" s="1"/>
  <c r="E94" i="3"/>
  <c r="E93" i="3"/>
  <c r="E92" i="3"/>
  <c r="C94" i="2" l="1"/>
  <c r="C97" i="2" s="1"/>
  <c r="C148" i="2" s="1"/>
  <c r="E148" i="2" s="1"/>
  <c r="E158" i="2" s="1"/>
  <c r="E160" i="2" s="1"/>
  <c r="D26" i="5"/>
  <c r="C99" i="2" l="1"/>
  <c r="E39" i="1" s="1"/>
  <c r="E41" i="1" s="1"/>
  <c r="B64" i="5"/>
  <c r="B66" i="5" s="1"/>
  <c r="E26" i="5"/>
  <c r="C26" i="3"/>
  <c r="D26" i="3" s="1"/>
  <c r="B64" i="3" s="1"/>
  <c r="B66" i="3" s="1"/>
  <c r="E26" i="3" l="1"/>
  <c r="E48" i="1" l="1"/>
  <c r="E52" i="1" s="1"/>
  <c r="E85" i="1" s="1"/>
  <c r="C158" i="2"/>
  <c r="E89" i="1" l="1"/>
  <c r="C27" i="5"/>
  <c r="E27" i="5" s="1"/>
  <c r="C25" i="5"/>
  <c r="D25" i="5" s="1"/>
  <c r="B53" i="5" s="1"/>
  <c r="B55" i="5" s="1"/>
  <c r="C25" i="3"/>
  <c r="D25" i="3" s="1"/>
  <c r="B53" i="3" s="1"/>
  <c r="B55" i="3" s="1"/>
  <c r="C88" i="3" l="1"/>
  <c r="B88" i="5"/>
  <c r="E91" i="1"/>
  <c r="B88" i="3"/>
  <c r="C88" i="5"/>
  <c r="E88" i="3"/>
  <c r="F99" i="3" s="1"/>
  <c r="E25" i="5"/>
  <c r="C27" i="3"/>
  <c r="E27" i="3" s="1"/>
  <c r="E25" i="3"/>
  <c r="F94" i="5" l="1"/>
  <c r="F92" i="5"/>
  <c r="F98" i="5"/>
  <c r="F95" i="5"/>
  <c r="F93" i="5"/>
  <c r="F99" i="5"/>
  <c r="F96" i="5"/>
  <c r="F95" i="3"/>
  <c r="F94" i="3"/>
  <c r="F97" i="3"/>
  <c r="F93" i="3"/>
  <c r="F100" i="3"/>
  <c r="F92" i="3"/>
  <c r="F96" i="3"/>
  <c r="F98" i="3"/>
  <c r="F97" i="5"/>
  <c r="F100" i="5"/>
</calcChain>
</file>

<file path=xl/sharedStrings.xml><?xml version="1.0" encoding="utf-8"?>
<sst xmlns="http://schemas.openxmlformats.org/spreadsheetml/2006/main" count="569" uniqueCount="474">
  <si>
    <t>a</t>
  </si>
  <si>
    <t>Add back:</t>
  </si>
  <si>
    <t>b</t>
  </si>
  <si>
    <t>Deduct:</t>
  </si>
  <si>
    <t>c</t>
  </si>
  <si>
    <t>Adjustment items:</t>
  </si>
  <si>
    <t>e</t>
  </si>
  <si>
    <t>f</t>
  </si>
  <si>
    <t>g</t>
  </si>
  <si>
    <t>i</t>
  </si>
  <si>
    <t>j</t>
  </si>
  <si>
    <t>k</t>
  </si>
  <si>
    <t>Deemed Equity</t>
  </si>
  <si>
    <t>Cost of power</t>
  </si>
  <si>
    <t>m</t>
  </si>
  <si>
    <t>Total</t>
  </si>
  <si>
    <t>o=m+n</t>
  </si>
  <si>
    <t>p</t>
  </si>
  <si>
    <t>q=o*p</t>
  </si>
  <si>
    <t>Total rate base</t>
  </si>
  <si>
    <t>u=q+t</t>
  </si>
  <si>
    <t>v</t>
  </si>
  <si>
    <t>v1=v*u</t>
  </si>
  <si>
    <t>w</t>
  </si>
  <si>
    <t>w1=w*u</t>
  </si>
  <si>
    <t>x</t>
  </si>
  <si>
    <t>x1=x*u</t>
  </si>
  <si>
    <t>z</t>
  </si>
  <si>
    <t>Difference - maximum deadband 3%</t>
  </si>
  <si>
    <t>aa</t>
  </si>
  <si>
    <t>ab</t>
  </si>
  <si>
    <t>ac=aa+ab</t>
  </si>
  <si>
    <t>ad</t>
  </si>
  <si>
    <t>ae</t>
  </si>
  <si>
    <t>af=ad+ae</t>
  </si>
  <si>
    <t>ag</t>
  </si>
  <si>
    <t>ah</t>
  </si>
  <si>
    <t>ai=ag+ah</t>
  </si>
  <si>
    <t>aj</t>
  </si>
  <si>
    <t>ak</t>
  </si>
  <si>
    <t>al</t>
  </si>
  <si>
    <t>am</t>
  </si>
  <si>
    <t>an</t>
  </si>
  <si>
    <t>ao</t>
  </si>
  <si>
    <t>ba</t>
  </si>
  <si>
    <t>bb</t>
  </si>
  <si>
    <t>ca</t>
  </si>
  <si>
    <t>cb</t>
  </si>
  <si>
    <t>cc=ca+cb</t>
  </si>
  <si>
    <t>Deemed interest</t>
  </si>
  <si>
    <t>Components of the ROE calculation</t>
  </si>
  <si>
    <t xml:space="preserve">Deemed </t>
  </si>
  <si>
    <t xml:space="preserve">Achieved </t>
  </si>
  <si>
    <t>Variance $</t>
  </si>
  <si>
    <t>last CoS</t>
  </si>
  <si>
    <t>Detailed Explanation</t>
  </si>
  <si>
    <t>Residential</t>
  </si>
  <si>
    <t>General Service &lt; 50 kW</t>
  </si>
  <si>
    <t>RRR 2.1.7 - USoA 6110</t>
  </si>
  <si>
    <t>RRR 2.1.7- Control account USoA 6205</t>
  </si>
  <si>
    <t>Data source:</t>
  </si>
  <si>
    <t>Note 1: Please do not include the revenues collected from SMIRR. For the rate rider revenues, please show the calculation by each of the rate rider.</t>
  </si>
  <si>
    <t>RRR 2.1.7 - Sum of USoA 4705 - 4751 inclusive</t>
  </si>
  <si>
    <t>Net $ for ROE over the 300 basis points excluding rate rider revenues</t>
  </si>
  <si>
    <t>Foregone revenue rate rider</t>
  </si>
  <si>
    <t>Smart meters disposition rate rider</t>
  </si>
  <si>
    <t>Lost revenue adjustment mechanism (LRAM) rate rider</t>
  </si>
  <si>
    <t>Sunset date</t>
  </si>
  <si>
    <t>Effective date</t>
  </si>
  <si>
    <t>Rate riders (Note 1)</t>
  </si>
  <si>
    <t>Less:</t>
  </si>
  <si>
    <t>RRR 2.1.7- Sum of USoA 6005-6045 inclusive</t>
  </si>
  <si>
    <t>%</t>
  </si>
  <si>
    <t>ROE (%)</t>
  </si>
  <si>
    <t>Regulated Deemed Equity ($)</t>
  </si>
  <si>
    <t>Regulated Return on Equity (ROE) - Summary</t>
  </si>
  <si>
    <t>% de</t>
  </si>
  <si>
    <t>da</t>
  </si>
  <si>
    <t>dd</t>
  </si>
  <si>
    <t>df=dd*de</t>
  </si>
  <si>
    <t>dg=dc-df</t>
  </si>
  <si>
    <t>db1</t>
  </si>
  <si>
    <t>db2</t>
  </si>
  <si>
    <t>CoS Decision and Order</t>
  </si>
  <si>
    <t>Cell (v) from CoS Decision and Order</t>
  </si>
  <si>
    <t>Cell (w) from CoS Decision and Order</t>
  </si>
  <si>
    <t>Cell (x) from CoS Decision and Order</t>
  </si>
  <si>
    <t>RRR 2.1.7 - USoA 3046 * (-1)</t>
  </si>
  <si>
    <t>Total variance explained for rate base (A) ($)</t>
  </si>
  <si>
    <t>Total variance explained for regulated deemed equity (A X 40%) ($)</t>
  </si>
  <si>
    <t>Annual Billings Distribution Revenue Account 4080 (RRR 2.1.5.4)</t>
  </si>
  <si>
    <t>Appendix 3 cell (cc)</t>
  </si>
  <si>
    <t>Appendix 4 cell (dg)</t>
  </si>
  <si>
    <t>Appendix 3 cell (ca)</t>
  </si>
  <si>
    <t>Regulated net income</t>
  </si>
  <si>
    <t>z1 = y-z</t>
  </si>
  <si>
    <t>z2</t>
  </si>
  <si>
    <t>Water services revenues (recorded  in Account 4375)</t>
  </si>
  <si>
    <t>Water services expenses (recorded in Account 4380)</t>
  </si>
  <si>
    <t>db = ca</t>
  </si>
  <si>
    <t>db3</t>
  </si>
  <si>
    <t>dc = da-db-db1-db2-db3</t>
  </si>
  <si>
    <t>Overall comment on variance between approved and achieved ROE</t>
  </si>
  <si>
    <t>Renewable generation - Net revenues/expenses</t>
  </si>
  <si>
    <t>Water services - Net revenues/expenses</t>
  </si>
  <si>
    <t xml:space="preserve">Interest expense as per RRR 2.1.7 </t>
  </si>
  <si>
    <t>Table 7.1: Breakdown of the ROE difference into Regulated Net Income and Regulated Deemed Equity</t>
  </si>
  <si>
    <t>Other rate riders (Please specify as below)</t>
  </si>
  <si>
    <t>Non-recoverable donations</t>
  </si>
  <si>
    <t>Net $ for ROE under the 300 basis points excluding rate rider revenues</t>
  </si>
  <si>
    <t>Large User</t>
  </si>
  <si>
    <t>Sub Transmission Customers</t>
  </si>
  <si>
    <t>Embedded Distributor(s)</t>
  </si>
  <si>
    <t>Street Lighting Connections</t>
  </si>
  <si>
    <t>Sentinel Lighting Connections</t>
  </si>
  <si>
    <t>Unmetered Scattered Load Connections</t>
  </si>
  <si>
    <t>bc</t>
  </si>
  <si>
    <t>bd</t>
  </si>
  <si>
    <t>be=ba-bb-bc-bd</t>
  </si>
  <si>
    <t>Future/deferred taxes expense</t>
  </si>
  <si>
    <t>RRR 2.1.7 USoA 2055</t>
  </si>
  <si>
    <t>Non-distribution assets (NBV)</t>
  </si>
  <si>
    <t>Legend</t>
  </si>
  <si>
    <t>Calculated cell</t>
  </si>
  <si>
    <t>Input cell</t>
  </si>
  <si>
    <t>ea</t>
  </si>
  <si>
    <t>eb</t>
  </si>
  <si>
    <t>ef</t>
  </si>
  <si>
    <t>eg</t>
  </si>
  <si>
    <t>eh</t>
  </si>
  <si>
    <t>ei</t>
  </si>
  <si>
    <t>Regulated Return on Equity (ROE) - Input Appendices 1 to 6</t>
  </si>
  <si>
    <t>ap</t>
  </si>
  <si>
    <t>aq=ac+af+ai+aj+ak+al+am+an+ao+ap</t>
  </si>
  <si>
    <t>Appendix 1 cell (aq)</t>
  </si>
  <si>
    <t>Other adjustments, please specify</t>
  </si>
  <si>
    <t>The calculations from Appendices 1 to 6 will populate the ROE Summary tab to calculate the Achieved ROE%.</t>
  </si>
  <si>
    <t>Appendix 7: Drivers for Over-earners</t>
  </si>
  <si>
    <t>d</t>
  </si>
  <si>
    <t>h=a+b+c+d+e+f+g</t>
  </si>
  <si>
    <t>RRR 2.1.7 - USoA 6115</t>
  </si>
  <si>
    <t>l=h+i+j-k</t>
  </si>
  <si>
    <t>Current income tax expense 
(Does not include future income tax)</t>
  </si>
  <si>
    <t>Accounting standard used in CoS Decision and Order</t>
  </si>
  <si>
    <t>Non-recoverable donations (Appendix 2)</t>
  </si>
  <si>
    <t>Rate base:</t>
  </si>
  <si>
    <t>ROE status for the year 
(Over-earning/Under-earning/Within 300 basis points deadband)</t>
  </si>
  <si>
    <t>Other recoverable donations approved, please specify</t>
  </si>
  <si>
    <t xml:space="preserve">All donations </t>
  </si>
  <si>
    <t xml:space="preserve">Recoverable donations: </t>
  </si>
  <si>
    <t>Appendix 2: Non-Recoverable Donations</t>
  </si>
  <si>
    <t>Appendix 6: Current Tax for Regulatory Purposes</t>
  </si>
  <si>
    <t>CCA on Non rate-regulated assets</t>
  </si>
  <si>
    <t>fa</t>
  </si>
  <si>
    <t>fb</t>
  </si>
  <si>
    <t>RRR 2.1.7 USoA 2075+USoA 2180</t>
  </si>
  <si>
    <t>Tax Provision/ (Recovery)</t>
  </si>
  <si>
    <t>Current Tax Provision/(Recovery) as per the Audited Financial Statements (AFS)</t>
  </si>
  <si>
    <t>fa1</t>
  </si>
  <si>
    <t>fc</t>
  </si>
  <si>
    <t>Non-rate regulated items (Appendix 1)</t>
  </si>
  <si>
    <t>Actual Tax rate</t>
  </si>
  <si>
    <t xml:space="preserve">Activity in Regulatory Accounts included in taxable income on Schedule 1, if applicable </t>
  </si>
  <si>
    <t>gf</t>
  </si>
  <si>
    <t>Net carrying charges on DVAs (Appendix 3)</t>
  </si>
  <si>
    <t>Add back Actual interest expense (Appendix 4)</t>
  </si>
  <si>
    <t>Deduct Deemed Interest expense (Appendix 4)</t>
  </si>
  <si>
    <t>gj</t>
  </si>
  <si>
    <t>gk</t>
  </si>
  <si>
    <t>gl</t>
  </si>
  <si>
    <t>gm</t>
  </si>
  <si>
    <t>gn</t>
  </si>
  <si>
    <t>go</t>
  </si>
  <si>
    <t>fp=fd+fe+ff+fg+fh+fi+fj+fk+fl+fm+fn+fo</t>
  </si>
  <si>
    <t>fq=fc+fp</t>
  </si>
  <si>
    <t>Appendix 6 cell (fq)</t>
  </si>
  <si>
    <t xml:space="preserve"> t=(r+s)/2 </t>
  </si>
  <si>
    <t>bb1</t>
  </si>
  <si>
    <t>gd=aq</t>
  </si>
  <si>
    <t>fd=gd*xy</t>
  </si>
  <si>
    <t>ge=be</t>
  </si>
  <si>
    <t>fe=ge*xy</t>
  </si>
  <si>
    <t>ff=gf*xy</t>
  </si>
  <si>
    <t>gg=cc</t>
  </si>
  <si>
    <t>fg=gg*xy</t>
  </si>
  <si>
    <t>gh=dc</t>
  </si>
  <si>
    <t>fi=gi*xy</t>
  </si>
  <si>
    <t>fj=gj*xy</t>
  </si>
  <si>
    <t>fk=gk*xy</t>
  </si>
  <si>
    <t>fl=gl*xy</t>
  </si>
  <si>
    <t>fm=gm*xy</t>
  </si>
  <si>
    <t>fn=gn*xy</t>
  </si>
  <si>
    <t>fo=go*xy</t>
  </si>
  <si>
    <t>gp=gd+ge+gf+gg+gh+gi+gj+gk+gl+gm+gn+go</t>
  </si>
  <si>
    <t>fh=gh*xy</t>
  </si>
  <si>
    <t>Total variance explained for regulated net income in Table 7.2 ($)</t>
  </si>
  <si>
    <t>Total variance for regulated net income per Table 7.1  ($)</t>
  </si>
  <si>
    <t>Table 8.2: Net $ for ROE over the 300 basis points excluding rate rider revenues</t>
  </si>
  <si>
    <t>Rate rider revenues collected in the year (Table 8.1) ($)</t>
  </si>
  <si>
    <t>ha</t>
  </si>
  <si>
    <t>hc</t>
  </si>
  <si>
    <t>hd</t>
  </si>
  <si>
    <t>he</t>
  </si>
  <si>
    <t>hf</t>
  </si>
  <si>
    <t>hg</t>
  </si>
  <si>
    <t>hh</t>
  </si>
  <si>
    <t>hi</t>
  </si>
  <si>
    <t>hj</t>
  </si>
  <si>
    <t>hl</t>
  </si>
  <si>
    <t>ia</t>
  </si>
  <si>
    <t>ib</t>
  </si>
  <si>
    <t>ic</t>
  </si>
  <si>
    <t>id</t>
  </si>
  <si>
    <t>ie</t>
  </si>
  <si>
    <t>if</t>
  </si>
  <si>
    <t>ig</t>
  </si>
  <si>
    <t>ih</t>
  </si>
  <si>
    <t>ii=ia+ib+ic+id+ie+if+ig+ih</t>
  </si>
  <si>
    <r>
      <t xml:space="preserve">If your achieved ROE% is 300 basis points </t>
    </r>
    <r>
      <rPr>
        <b/>
        <sz val="12"/>
        <color rgb="FFFF0000"/>
        <rFont val="Arial"/>
        <family val="2"/>
      </rPr>
      <t>below</t>
    </r>
    <r>
      <rPr>
        <sz val="12"/>
        <color theme="1"/>
        <rFont val="Arial"/>
        <family val="2"/>
      </rPr>
      <t xml:space="preserve"> the deemed ROE%,  please complete Appendices 9 and 10.</t>
    </r>
  </si>
  <si>
    <t>Appendix 9: Drivers for Under-earners</t>
  </si>
  <si>
    <t>Table 9.1: Breakdown of the ROE difference into Regulated Net Income and Regulated Deemed Equity</t>
  </si>
  <si>
    <t>Rate rider revenues collected in the year (Table 10.1) ($)</t>
  </si>
  <si>
    <t>Total variance explained for regulated net income in Table 9.2 ($)</t>
  </si>
  <si>
    <t>Total variance for regulated net income per Table 9.1  ($)</t>
  </si>
  <si>
    <t>Table 10.2: Net $ for ROE under the 300 basis points excluding rate rider revenues</t>
  </si>
  <si>
    <t>ja</t>
  </si>
  <si>
    <t>jc</t>
  </si>
  <si>
    <t>jd</t>
  </si>
  <si>
    <t>je</t>
  </si>
  <si>
    <t>jf</t>
  </si>
  <si>
    <t>jg</t>
  </si>
  <si>
    <t>jh</t>
  </si>
  <si>
    <t>ji</t>
  </si>
  <si>
    <t>jj</t>
  </si>
  <si>
    <t>jl</t>
  </si>
  <si>
    <t>ka</t>
  </si>
  <si>
    <t>kb</t>
  </si>
  <si>
    <t>kc</t>
  </si>
  <si>
    <t>kd</t>
  </si>
  <si>
    <t>ke</t>
  </si>
  <si>
    <t>kf</t>
  </si>
  <si>
    <t>kg</t>
  </si>
  <si>
    <t>kh</t>
  </si>
  <si>
    <t>ki=ka+kb+kc+kd+ke+kf+kg+kh</t>
  </si>
  <si>
    <t>Checklist</t>
  </si>
  <si>
    <t xml:space="preserve">Have you clicked the save button to update all the calculations on the form?  </t>
  </si>
  <si>
    <t>Adjustment Items:</t>
  </si>
  <si>
    <t>Less other adjustments, please specify:</t>
  </si>
  <si>
    <t>ROE Amount ($)</t>
  </si>
  <si>
    <t>kj</t>
  </si>
  <si>
    <t>ij</t>
  </si>
  <si>
    <t>hk</t>
  </si>
  <si>
    <t>hn</t>
  </si>
  <si>
    <t>hq</t>
  </si>
  <si>
    <t>jk</t>
  </si>
  <si>
    <t>jn</t>
  </si>
  <si>
    <t>jq</t>
  </si>
  <si>
    <t>Submit?</t>
  </si>
  <si>
    <t>* Submit Form</t>
  </si>
  <si>
    <t>(Drop down: Yes/No)</t>
  </si>
  <si>
    <t>Questions</t>
  </si>
  <si>
    <t>No.</t>
  </si>
  <si>
    <t>ee</t>
  </si>
  <si>
    <t>RRR 2.1.7- Sum of USoA 1605-2075,2440 and 2105-2180 inclusive</t>
  </si>
  <si>
    <t>ROE Summary tab</t>
  </si>
  <si>
    <t>Input Appendices tab</t>
  </si>
  <si>
    <t>Appendix 2 cell (be)</t>
  </si>
  <si>
    <t>Current Tax Provision/(Recovery) as per RRR 2.1.7 USoA 6110</t>
  </si>
  <si>
    <t>hb=ii</t>
  </si>
  <si>
    <t>Prior year number of customers/ connections (RRR 2.1.2 Q4)</t>
  </si>
  <si>
    <t>Current year number of customers/ connections (RRR 2.1.2 Q4)</t>
  </si>
  <si>
    <t>Average number of customers/ connections</t>
  </si>
  <si>
    <t>Allocated Net $ for ROE over the 300 basis points per customer/ connection per month</t>
  </si>
  <si>
    <t>jb=ki</t>
  </si>
  <si>
    <t>Appendix 10: Earning below the 300 Basis Points Per Customer/Connection per Month by main rate classes</t>
  </si>
  <si>
    <t>Appendix 8: Earning above the 300 Basis Points Per Customer/Connection per Month by main rate classes</t>
  </si>
  <si>
    <t>Allocated Net $ for ROE under the 300 basis points per customer/ connection per month</t>
  </si>
  <si>
    <t>Overview</t>
  </si>
  <si>
    <t>(Income)/Expense</t>
  </si>
  <si>
    <t>Submitting the form</t>
  </si>
  <si>
    <t>xx</t>
  </si>
  <si>
    <t>yy</t>
  </si>
  <si>
    <t>Table 8.1: Rate riders that are recorded in distribution revenues</t>
  </si>
  <si>
    <t>Table 10.1: Rate riders that are recorded in distribution revenues</t>
  </si>
  <si>
    <t>Opening balance - regulated PP&amp;E (NBV)</t>
  </si>
  <si>
    <t>Prior year "Closing balance - regulated PP&amp;E (NBV)"</t>
  </si>
  <si>
    <t xml:space="preserve">Prior year "Closing balance - regulated PP&amp;E (NBV)" data in RRR 2.1.5.6 </t>
  </si>
  <si>
    <t xml:space="preserve">PP&amp;E </t>
  </si>
  <si>
    <t>Average regulated PP&amp;E</t>
  </si>
  <si>
    <t>Please check off the activities that you have reviewed and completed in the list below. The form can be submitted only after all the boxes have been checked.</t>
  </si>
  <si>
    <t>Non-rate regulated utility rental income/investment income (recorded in Account 4385)</t>
  </si>
  <si>
    <r>
      <t>CoS Decision and Order</t>
    </r>
    <r>
      <rPr>
        <b/>
        <sz val="12"/>
        <color theme="1"/>
        <rFont val="Arial"/>
        <family val="2"/>
      </rPr>
      <t xml:space="preserve"> (for reference only)</t>
    </r>
  </si>
  <si>
    <t>Interest expense on DVAs (recorded in Account 6035)</t>
  </si>
  <si>
    <t>Interest income on DVAs (recorded in Account 4405)</t>
  </si>
  <si>
    <t>ROE Summary tab cell (v1)+(w1)</t>
  </si>
  <si>
    <t>Appendix 5: Property Plant &amp; Equipment (PP&amp;E)</t>
  </si>
  <si>
    <t>Construction Work-in-Progress (CWIP)</t>
  </si>
  <si>
    <t>Current Tax Adjustment required to reconcile to RRR 2.1.7 trial balance</t>
  </si>
  <si>
    <t xml:space="preserve">CEC  adjustment on Goodwill from acquisitions or other intangible assets that were not approved in the distributor's last CoS </t>
  </si>
  <si>
    <t xml:space="preserve">CCA adjustment on PP&amp;E from acquisitions that were not approved in the distributor's last CoS </t>
  </si>
  <si>
    <t xml:space="preserve">% xy </t>
  </si>
  <si>
    <t>Adjustment items</t>
  </si>
  <si>
    <t>Total working capital allowance ($)</t>
  </si>
  <si>
    <t>Deemed ROE% from the distributor's last CoS Decision and Order</t>
  </si>
  <si>
    <t xml:space="preserve">Achieved ROE% </t>
  </si>
  <si>
    <r>
      <t xml:space="preserve">If the distributor's achieved ROE% is 300 basis points </t>
    </r>
    <r>
      <rPr>
        <b/>
        <sz val="12"/>
        <color rgb="FFFF0000"/>
        <rFont val="Arial"/>
        <family val="2"/>
      </rPr>
      <t>above</t>
    </r>
    <r>
      <rPr>
        <sz val="12"/>
        <color theme="1"/>
        <rFont val="Arial"/>
        <family val="2"/>
      </rPr>
      <t xml:space="preserve"> the deemed ROE%,  please complete Appendices 7 and 8.</t>
    </r>
  </si>
  <si>
    <t>Regulated Return on Equity (ROE) - Under-earning Drivers - Appendices 9 &amp; 10</t>
  </si>
  <si>
    <t>Regulated Return on Equity (ROE) - Over earning Drivers - Appendices 7 &amp; 8</t>
  </si>
  <si>
    <t>Regulated Deemed Equity approved in the distributor's last CoS ($)</t>
  </si>
  <si>
    <t>Rate classes</t>
  </si>
  <si>
    <t xml:space="preserve">The CoS Decision and Order EB number for the ROE </t>
  </si>
  <si>
    <t xml:space="preserve">CoS Decision and Order (last CoS establishing the current reporting year's base rates) </t>
  </si>
  <si>
    <t xml:space="preserve">Please complete Appendices 1-5 first before filling in Appendix 6. Please input pre-tax figures in Appendices 1-5. </t>
  </si>
  <si>
    <t>y= l / x1</t>
  </si>
  <si>
    <t>Depreciation expense on non-rate regulated assets</t>
  </si>
  <si>
    <t>ec=ea+eb</t>
  </si>
  <si>
    <t>ed</t>
  </si>
  <si>
    <t>Appendix 5 cell (ec)</t>
  </si>
  <si>
    <t xml:space="preserve">Please refer to the guide for detailed instruction on the filing of Appendices. </t>
  </si>
  <si>
    <t>Total variance explained (%)</t>
  </si>
  <si>
    <t>% ho=hm/hn</t>
  </si>
  <si>
    <t>hp</t>
  </si>
  <si>
    <t>hr=hp+hq</t>
  </si>
  <si>
    <t>hs=hr*40%</t>
  </si>
  <si>
    <t>ht</t>
  </si>
  <si>
    <t>% jo=jm/jn</t>
  </si>
  <si>
    <t>jp</t>
  </si>
  <si>
    <t>jr=jp+jq</t>
  </si>
  <si>
    <t>js=jr*40%</t>
  </si>
  <si>
    <t>jt</t>
  </si>
  <si>
    <t>Total Adjustment Items</t>
  </si>
  <si>
    <t>Renewable generation revenues (recorded in Account 4375)</t>
  </si>
  <si>
    <t>Renewable generation  expenses (recorded in Account 4380)</t>
  </si>
  <si>
    <t>Appendix 3: Net interest/carrying charges on Deferral and Variance Accounts (DVAs)</t>
  </si>
  <si>
    <t>Net interest/carrying charges from DVAs</t>
  </si>
  <si>
    <t>Appendix 4: Interest Adjustment for Deemed Debt</t>
  </si>
  <si>
    <t>Regulated deemed debt, as per ROE Summary tab</t>
  </si>
  <si>
    <t>Interest adjustment for deemed debt</t>
  </si>
  <si>
    <t>Reassessment of taxes from prior years included in current tax provision as per AFS (add Tax Payable/(Recovery))</t>
  </si>
  <si>
    <t>Unrealized (gains)/losses on interest rate swaps 
(Not applicable if recorded in Other Comprehensive Income)</t>
  </si>
  <si>
    <t>Actuarial (gains)/losses on OPEB and/or Pensions not approved by the OEB</t>
  </si>
  <si>
    <t>Regulated Rate of Return on Deemed Equity (ROE)</t>
  </si>
  <si>
    <t>Total Cost of Power and Operating Expenses</t>
  </si>
  <si>
    <t xml:space="preserve">If the distributor is in an over-earning position as indicated in z2 , please complete Appendices 7 &amp; 8. 
If the distributor is in an under-earning position as indicated in z2 , please complete Appendices 9 &amp; 10. </t>
  </si>
  <si>
    <t>Have you validated the accuracy of the Achieved ROE% as calculated in cell y on the ROE Summary tab?</t>
  </si>
  <si>
    <t>Interest expense after adjustments</t>
  </si>
  <si>
    <t xml:space="preserve">r </t>
  </si>
  <si>
    <t xml:space="preserve">s </t>
  </si>
  <si>
    <t>gi= - df</t>
  </si>
  <si>
    <t>Adjusted closing balance - regulated PP&amp;E (NBV)</t>
  </si>
  <si>
    <t>Regulated net income (loss), as per RRR 2.1.7</t>
  </si>
  <si>
    <t>Have you reviewed and confirmed the accuracy of the RRR 2.1.7 trial balance?</t>
  </si>
  <si>
    <t>Over and Under-earning driver tabs</t>
  </si>
  <si>
    <t>Have you completed and reviewed Appendix 1 if you have non-rate regulated business that is recorded in the RRR 2.1.7 trial balance?</t>
  </si>
  <si>
    <t>Have you completed and reviewed Appendix 3 regarding net interests/carrying charge from DVAs?</t>
  </si>
  <si>
    <t>Have you completed and reviewed Appendix 4 on deemed debt?</t>
  </si>
  <si>
    <t>Have you completed and reviewed Appendix 2 if you have non-recoverable donations that are recorded in the RRR 2.1.7 trial balance?</t>
  </si>
  <si>
    <t>Have you completed and reviewed Appendix 6 regarding current tax for regulatory purposes?</t>
  </si>
  <si>
    <t>% hv=hs/ht</t>
  </si>
  <si>
    <t>% jv=js/jt</t>
  </si>
  <si>
    <r>
      <t>Have you included in Appendix 4 all adjustments so that the interest expense in cell “dc” is related to debt</t>
    </r>
    <r>
      <rPr>
        <sz val="11"/>
        <color rgb="FFFF0000"/>
        <rFont val="Arial"/>
        <family val="2"/>
      </rPr>
      <t xml:space="preserve"> </t>
    </r>
    <r>
      <rPr>
        <sz val="11"/>
        <color theme="1"/>
        <rFont val="Arial"/>
        <family val="2"/>
      </rPr>
      <t>only?</t>
    </r>
  </si>
  <si>
    <t>All inputs are in $</t>
  </si>
  <si>
    <t>Revenue  collected (+) / refunded (-) in the year ($)</t>
  </si>
  <si>
    <t>Other Adjustments:</t>
  </si>
  <si>
    <t>n1</t>
  </si>
  <si>
    <t>n2</t>
  </si>
  <si>
    <t>n=n1-n2</t>
  </si>
  <si>
    <t>RRR 2.1.7 - Sum of USoA 4505-4640, 4805-5695, 6105, 6205 , 6210, and 6225, then subtract ROE Summary cell (d) and subtract ROE Summary cell (e)</t>
  </si>
  <si>
    <t>Operating expenses before any applicable adjustments</t>
  </si>
  <si>
    <t xml:space="preserve">Please provide USoAs </t>
  </si>
  <si>
    <t>Regulated deemed short-term debt % and $</t>
  </si>
  <si>
    <t>Regulated deemed long-term debt % and $</t>
  </si>
  <si>
    <t>Regulated deemed equity % and $</t>
  </si>
  <si>
    <t>Non-rate regulated items and other adjustments (Appendix 1)</t>
  </si>
  <si>
    <t>Total non-rate regulated items and other adjustments</t>
  </si>
  <si>
    <t>Other adjustments:</t>
  </si>
  <si>
    <t>Appendix 1: Non-rate regulated items and other adjustments</t>
  </si>
  <si>
    <t xml:space="preserve">RRR 2.1.7- Sub-account LEAP Funding USoA 6205 </t>
  </si>
  <si>
    <t>LEAP Funding</t>
  </si>
  <si>
    <t xml:space="preserve">Calculated LEAP Funding approved in the distributor's last CoS </t>
  </si>
  <si>
    <t>Unrealized (gains)/losses on interest rate swaps if recorded in Account 6035</t>
  </si>
  <si>
    <t>Weighted average debt rate (%)</t>
  </si>
  <si>
    <t>Other adjustments (Please specify)</t>
  </si>
  <si>
    <t>Adjusted closing balance - regulated PP&amp;E (NBV) (Appendix 5)</t>
  </si>
  <si>
    <t>Opening balance - regulated PP&amp;E (NBV) (Appendix 5)</t>
  </si>
  <si>
    <t>Interest adjustment for deemed debt (Appendix 4)</t>
  </si>
  <si>
    <t>Net interest/carrying charges from DVAs (Appendix 3)</t>
  </si>
  <si>
    <t>Current income tax expense for regulated ROE purposes (Appendix 6)</t>
  </si>
  <si>
    <t>Please provide USoAs</t>
  </si>
  <si>
    <t>Adjusted operating expenses</t>
  </si>
  <si>
    <t>il = ij * ik</t>
  </si>
  <si>
    <t>im = ii</t>
  </si>
  <si>
    <t>kl=kj*kk</t>
  </si>
  <si>
    <t>km=ki</t>
  </si>
  <si>
    <t>Current Tax Provision/(Recovery) for the purposes of calculating Regulated ROE</t>
  </si>
  <si>
    <t>General Service &gt;= 50 kW</t>
  </si>
  <si>
    <t xml:space="preserve">Change in Distribution revenues </t>
  </si>
  <si>
    <t>Change in Other revenues</t>
  </si>
  <si>
    <t xml:space="preserve">Change in OM&amp;A expenses  </t>
  </si>
  <si>
    <t>Change in Amortization expense</t>
  </si>
  <si>
    <t>Change in Other expenses</t>
  </si>
  <si>
    <t xml:space="preserve">Change in Current tax expense </t>
  </si>
  <si>
    <t>Table 7.3: Regulated Deemed Equity Variances</t>
  </si>
  <si>
    <t>Table 7.2: Regulated Net Income Variances</t>
  </si>
  <si>
    <t>Nature of the Variances</t>
  </si>
  <si>
    <t>Cost Variances</t>
  </si>
  <si>
    <t>Other variances for revenues, costs, etc. if any (Please specify the nature of the other drivers provided below)</t>
  </si>
  <si>
    <t xml:space="preserve">Change in Working capital allowance ($) </t>
  </si>
  <si>
    <t xml:space="preserve">Change in Average regulated PP&amp;E (NBV) </t>
  </si>
  <si>
    <t>Adjusted regulated net income before tax adjustments</t>
  </si>
  <si>
    <t>Adjusted regulated net income</t>
  </si>
  <si>
    <t>Rate riders that are recorded in distribution revenues collected for the year</t>
  </si>
  <si>
    <t>Table 9.2: Regulated Net Income Variances</t>
  </si>
  <si>
    <t>Table 9.3: Regulated Deemed Equity Variances</t>
  </si>
  <si>
    <t>Adjustments if required, please explain the nature</t>
  </si>
  <si>
    <t>fa2</t>
  </si>
  <si>
    <t>Revenue Variances</t>
  </si>
  <si>
    <t xml:space="preserve">Loss carry forward from prior years included in current tax provision as per AFS </t>
  </si>
  <si>
    <t xml:space="preserve">Table 8.3: Estimated customer impact (per month) for ROE over the 300 basis points </t>
  </si>
  <si>
    <t xml:space="preserve">Table 10.3: Estimated customer impact (per month) for ROE under the 300 basis points </t>
  </si>
  <si>
    <t>hm=ha+hb+hc+hd+he+hf+hg+hh+hi+hj+hk+hl</t>
  </si>
  <si>
    <t>jm=ja+jb+jc+jd+je+jf+jg+jh+ji+jj+jk+jl</t>
  </si>
  <si>
    <t>The sign of the input cells are to be aligned with the sign of the accounts reported in RRR 2.1.7. Generally, revenue/gain items are to be entered as negative numbers and expense/loss items are to be entered as positive numbers.</t>
  </si>
  <si>
    <t>Total PP&amp;E (NBV) - Closing Balance</t>
  </si>
  <si>
    <t xml:space="preserve">Have you identified and included in Appendix 1 all adjustments for non-rate regulated activities? </t>
  </si>
  <si>
    <t>Have you included all other adjustment(s) in Appendix 1?</t>
  </si>
  <si>
    <t>Have you completed and reviewed Appendix 5 regarding regulated PP&amp;E?</t>
  </si>
  <si>
    <t>Have you included all adjustments regarding regulated PP&amp;E in Appendix 5?</t>
  </si>
  <si>
    <t>Have you included in Appendix 6 the tax effects of all non-regulatory items?</t>
  </si>
  <si>
    <t>Have you reviewed the RRR Filing Guide and determined the accurate tax treatment regarding the activities in regulatory accounts in Appendix 6?</t>
  </si>
  <si>
    <t>Have you read the ROE filing guide for completing the RRR 2.1.5.6 ROE filing?</t>
  </si>
  <si>
    <t>Have you reviewed and confirmed all auto-populated/linked cells on the form for accuracy?</t>
  </si>
  <si>
    <t xml:space="preserve">Have you resolved (i.e. re-filing the RRR 2.1.7 trial balance or contact the IRE) any issues that you may have noted with the auto-populated/linked cells? </t>
  </si>
  <si>
    <t>Regarding the input cells, have you ensured that the signs of the numbers entered align with the RRR 2.1.7 trial balance?</t>
  </si>
  <si>
    <t>Have you entered the input cells for the the Unrealized (gains)/losses on interest rate swaps (cell c) and identified the USoA(s), if applicable?</t>
  </si>
  <si>
    <t xml:space="preserve">Have you completed and reviewed Appendices 7 and 8 if the ROE status for the year (cell z2) shows "Over-earning"? </t>
  </si>
  <si>
    <t xml:space="preserve">Have you completed and reviewed Appendices 9 and 10 if the ROE status for the year (cell z2) shows "Under-earning"? </t>
  </si>
  <si>
    <t>Have you submitted the Q4 RRR 2.1.2 customers if you are required to complete over/under-earning driver tabs?</t>
  </si>
  <si>
    <t>Have you submitted the RRR 2.1.5.4 annual billings if you are required to complete over/under-earning driver tabs?</t>
  </si>
  <si>
    <t>Have you retained the necessary supporting documents for the ROE filing?</t>
  </si>
  <si>
    <t>Have you entered the input cells for the Actuarial (gains)/losses on OPEB and/or Pensions not approved by the OEB (cell d) and identified the USoA(s), if applicable?</t>
  </si>
  <si>
    <t>CDM revenues (recorded in Account 4375)</t>
  </si>
  <si>
    <t>CDM expenses (recorded in Account 4380)</t>
  </si>
  <si>
    <t>CDM - Net revenues/expenses</t>
  </si>
  <si>
    <t>Auto-populated/linked cell</t>
  </si>
  <si>
    <t>ej</t>
  </si>
  <si>
    <t>ek</t>
  </si>
  <si>
    <t>el=ed-ee-ef-eg-eh-ei-ej-ek</t>
  </si>
  <si>
    <t>Appendix 5 cell (el)</t>
  </si>
  <si>
    <t>Please list the other revenue items that were not approved by the OEB (Please specify)</t>
  </si>
  <si>
    <t>Please list the other expense items that were not approved by the OEB (Please specify)</t>
  </si>
  <si>
    <r>
      <t xml:space="preserve">Table 7.2 Regulated Net Income Variances: </t>
    </r>
    <r>
      <rPr>
        <sz val="12"/>
        <color theme="1"/>
        <rFont val="Arial"/>
        <family val="2"/>
      </rPr>
      <t>The revenue/gain variances are to be calculated as the achieved revenue/gain amounts for the reporting year minus the approved amounts in the last CoS.</t>
    </r>
    <r>
      <rPr>
        <b/>
        <sz val="12"/>
        <color theme="1"/>
        <rFont val="Arial"/>
        <family val="2"/>
      </rPr>
      <t xml:space="preserve">
</t>
    </r>
  </si>
  <si>
    <t xml:space="preserve">The cost/expense variances are to be calculated as the approved cost/expense amounts in the last CoS minus the achieved amounts for the reporting year. </t>
  </si>
  <si>
    <r>
      <t xml:space="preserve">Table 7.3 Regulated Deemed Equity Variances: </t>
    </r>
    <r>
      <rPr>
        <sz val="12"/>
        <color theme="1"/>
        <rFont val="Arial"/>
        <family val="2"/>
      </rPr>
      <t xml:space="preserve">The variances are to be calculated as  the achieved working capital allowance/average regulated PP&amp;E for the reporting year minus the approved </t>
    </r>
  </si>
  <si>
    <t xml:space="preserve">amounts in the last CoS. </t>
  </si>
  <si>
    <r>
      <t xml:space="preserve">Table 9.2 Regulated Net Income Variances: </t>
    </r>
    <r>
      <rPr>
        <sz val="12"/>
        <color theme="1"/>
        <rFont val="Arial"/>
        <family val="2"/>
      </rPr>
      <t>The revenue/gain variances are to be calculated as the achieved revenue/gain amounts for the reporting year minus the approved amounts in the last CoS.</t>
    </r>
    <r>
      <rPr>
        <b/>
        <sz val="12"/>
        <color theme="1"/>
        <rFont val="Arial"/>
        <family val="2"/>
      </rPr>
      <t xml:space="preserve">
</t>
    </r>
  </si>
  <si>
    <r>
      <t xml:space="preserve">Table 9.3 Regulated Deemed Equity Variances: </t>
    </r>
    <r>
      <rPr>
        <sz val="12"/>
        <color theme="1"/>
        <rFont val="Arial"/>
        <family val="2"/>
      </rPr>
      <t xml:space="preserve">The variances are to be calculated as  the achieved working capital allowance/average regulated PP&amp;E for the reporting year minus the approved </t>
    </r>
  </si>
  <si>
    <t>* Variance % for ROE Amount and Regulated Deemed Equity are calculated using the following equation:</t>
  </si>
  <si>
    <t>in = il-im</t>
  </si>
  <si>
    <t>Working capital allowance % as approved in the distributor's last CoS Decision and Order</t>
  </si>
  <si>
    <t>Variance %*</t>
  </si>
  <si>
    <t xml:space="preserve">  Variance %= Variance $/Deemed last CoS *100</t>
  </si>
  <si>
    <r>
      <t xml:space="preserve">Total  variance for regulated deemed equity per </t>
    </r>
    <r>
      <rPr>
        <b/>
        <sz val="12"/>
        <color theme="1"/>
        <rFont val="Arial"/>
        <family val="2"/>
      </rPr>
      <t>Table 7.1 ($)</t>
    </r>
  </si>
  <si>
    <t>ROE above the 300 Basis points (%)</t>
  </si>
  <si>
    <t>ROE above the 300 basis points ($)</t>
  </si>
  <si>
    <t>ik = z1(ROE Summary tab) -3</t>
  </si>
  <si>
    <t xml:space="preserve">Total Annual Billing Distribution </t>
  </si>
  <si>
    <t>ROE below the 300 Basis points (%)</t>
  </si>
  <si>
    <t>ROE below the 300 basis points ($)</t>
  </si>
  <si>
    <t>kk = z1 (ROE Summary tab) +3</t>
  </si>
  <si>
    <r>
      <t xml:space="preserve">Total  variance for regulated deemed equity per </t>
    </r>
    <r>
      <rPr>
        <b/>
        <sz val="12"/>
        <color theme="1"/>
        <rFont val="Arial"/>
        <family val="2"/>
      </rPr>
      <t>Table 9.1 ($)</t>
    </r>
  </si>
  <si>
    <t>Variance % *</t>
  </si>
  <si>
    <t>Check balance  - Does fa+fb=fc?</t>
  </si>
  <si>
    <t>kn = kl-km</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</si>
</sst>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7" formatCode="&quot;$&quot;#,##0.00;\-&quot;$&quot;#,##0.00"/>
    <numFmt numFmtId="44" formatCode="_-&quot;$&quot;* #,##0.00_-;\-&quot;$&quot;* #,##0.00_-;_-&quot;$&quot;* &quot;-&quot;??_-;_-@_-"/>
    <numFmt numFmtId="43" formatCode="_-* #,##0.00_-;\-* #,##0.00_-;_-* &quot;-&quot;??_-;_-@_-"/>
    <numFmt numFmtId="164" formatCode="&quot;$&quot;#,##0_);\(&quot;$&quot;#,##0\)"/>
    <numFmt numFmtId="165" formatCode="_ #,##0;[Red]\(#,##0\)"/>
    <numFmt numFmtId="166" formatCode="[$-F800]dddd\,\ mmmm\ dd\,\ yyyy"/>
    <numFmt numFmtId="167" formatCode="_-* #,##0_-;\-* #,##0_-;_-* &quot;-&quot;??_-;_-@_-"/>
    <numFmt numFmtId="168" formatCode="&quot;$&quot;#,##0.00"/>
  </numFmts>
  <fonts count="42" x14ac:knownFonts="1">
    <font>
      <sz val="11"/>
      <color theme="1"/>
      <name val="Calibri"/>
      <family val="2"/>
      <scheme val="minor"/>
    </font>
    <font>
      <sz val="10"/>
      <color theme="1"/>
      <name val="Calibri"/>
      <family val="2"/>
      <scheme val="minor"/>
    </font>
    <font>
      <sz val="11"/>
      <color theme="1"/>
      <name val="Arial"/>
      <family val="2"/>
    </font>
    <font>
      <sz val="11"/>
      <color rgb="FF7030A0"/>
      <name val="Calibri"/>
      <family val="2"/>
      <scheme val="minor"/>
    </font>
    <font>
      <b/>
      <sz val="14"/>
      <color theme="1"/>
      <name val="Calibri"/>
      <family val="2"/>
      <scheme val="minor"/>
    </font>
    <font>
      <b/>
      <sz val="14"/>
      <color theme="1"/>
      <name val="Arial"/>
      <family val="2"/>
    </font>
    <font>
      <b/>
      <sz val="11"/>
      <color theme="1"/>
      <name val="Arial"/>
      <family val="2"/>
    </font>
    <font>
      <sz val="11"/>
      <color rgb="FFFF0000"/>
      <name val="Arial"/>
      <family val="2"/>
    </font>
    <font>
      <b/>
      <sz val="11"/>
      <name val="Arial"/>
      <family val="2"/>
    </font>
    <font>
      <sz val="11"/>
      <name val="Arial"/>
      <family val="2"/>
    </font>
    <font>
      <i/>
      <sz val="11"/>
      <color rgb="FF7030A0"/>
      <name val="Arial"/>
      <family val="2"/>
    </font>
    <font>
      <sz val="11"/>
      <color rgb="FF7030A0"/>
      <name val="Arial"/>
      <family val="2"/>
    </font>
    <font>
      <i/>
      <sz val="11"/>
      <color rgb="FF7030A0"/>
      <name val="Calibri"/>
      <family val="2"/>
      <scheme val="minor"/>
    </font>
    <font>
      <sz val="11"/>
      <color indexed="8"/>
      <name val="Arial"/>
      <family val="2"/>
    </font>
    <font>
      <b/>
      <sz val="12"/>
      <color theme="1"/>
      <name val="Arial"/>
      <family val="2"/>
    </font>
    <font>
      <sz val="12"/>
      <color theme="1"/>
      <name val="Arial"/>
      <family val="2"/>
    </font>
    <font>
      <sz val="10"/>
      <name val="Arial"/>
      <family val="2"/>
    </font>
    <font>
      <sz val="12"/>
      <color rgb="FF7030A0"/>
      <name val="Arial"/>
      <family val="2"/>
    </font>
    <font>
      <sz val="12"/>
      <name val="Arial"/>
      <family val="2"/>
    </font>
    <font>
      <sz val="11"/>
      <color theme="1"/>
      <name val="Calibri"/>
      <family val="2"/>
      <scheme val="minor"/>
    </font>
    <font>
      <sz val="10"/>
      <name val="Calibri"/>
      <family val="2"/>
      <scheme val="minor"/>
    </font>
    <font>
      <sz val="11"/>
      <name val="Calibri"/>
      <family val="2"/>
      <scheme val="minor"/>
    </font>
    <font>
      <sz val="12"/>
      <color rgb="FF000000"/>
      <name val="Arial"/>
      <family val="2"/>
    </font>
    <font>
      <sz val="14"/>
      <color theme="1"/>
      <name val="Arial"/>
      <family val="2"/>
    </font>
    <font>
      <b/>
      <sz val="12"/>
      <color rgb="FFFF0000"/>
      <name val="Arial"/>
      <family val="2"/>
    </font>
    <font>
      <sz val="12"/>
      <color theme="1"/>
      <name val="Calibri"/>
      <family val="2"/>
      <scheme val="minor"/>
    </font>
    <font>
      <i/>
      <sz val="11"/>
      <color theme="1"/>
      <name val="Calibri"/>
      <family val="2"/>
      <scheme val="minor"/>
    </font>
    <font>
      <b/>
      <sz val="16"/>
      <color theme="1"/>
      <name val="Calibri"/>
      <family val="2"/>
      <scheme val="minor"/>
    </font>
    <font>
      <b/>
      <sz val="16"/>
      <color theme="1"/>
      <name val="Arial"/>
      <family val="2"/>
    </font>
    <font>
      <b/>
      <sz val="12"/>
      <name val="Arial"/>
      <family val="2"/>
    </font>
    <font>
      <b/>
      <u/>
      <sz val="12"/>
      <name val="Arial"/>
      <family val="2"/>
    </font>
    <font>
      <b/>
      <sz val="12"/>
      <color theme="1"/>
      <name val="Calibri"/>
      <family val="2"/>
      <scheme val="minor"/>
    </font>
    <font>
      <sz val="12"/>
      <name val="Calibri"/>
      <family val="2"/>
      <scheme val="minor"/>
    </font>
    <font>
      <sz val="12"/>
      <color rgb="FF7030A0"/>
      <name val="Calibri"/>
      <family val="2"/>
      <scheme val="minor"/>
    </font>
    <font>
      <i/>
      <sz val="12"/>
      <color rgb="FFFF0000"/>
      <name val="Calibri"/>
      <family val="2"/>
      <scheme val="minor"/>
    </font>
    <font>
      <i/>
      <sz val="12"/>
      <color theme="1"/>
      <name val="Calibri"/>
      <family val="2"/>
      <scheme val="minor"/>
    </font>
    <font>
      <i/>
      <sz val="12"/>
      <color rgb="FF7030A0"/>
      <name val="Arial"/>
      <family val="2"/>
    </font>
    <font>
      <i/>
      <sz val="12"/>
      <color theme="1"/>
      <name val="Arial"/>
      <family val="2"/>
    </font>
    <font>
      <i/>
      <sz val="12"/>
      <color rgb="FF7030A0"/>
      <name val="Calibri"/>
      <family val="2"/>
      <scheme val="minor"/>
    </font>
    <font>
      <sz val="12"/>
      <color rgb="FF00B050"/>
      <name val="Arial"/>
      <family val="2"/>
    </font>
    <font>
      <b/>
      <i/>
      <sz val="12"/>
      <color theme="1"/>
      <name val="Arial"/>
      <family val="2"/>
    </font>
    <font>
      <sz val="12"/>
      <color indexed="8"/>
      <name val="Arial"/>
      <family val="2"/>
    </font>
  </fonts>
  <fills count="8">
    <fill>
      <patternFill patternType="none"/>
    </fill>
    <fill>
      <patternFill patternType="gray125"/>
    </fill>
    <fill>
      <patternFill patternType="solid">
        <fgColor theme="1" tint="0.3499862666707357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59999389629810485"/>
        <bgColor indexed="64"/>
      </patternFill>
    </fill>
    <fill>
      <patternFill patternType="solid">
        <fgColor theme="3" tint="0.79998168889431442"/>
        <bgColor indexed="64"/>
      </patternFill>
    </fill>
  </fills>
  <borders count="32">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7">
    <xf numFmtId="0" fontId="0" fillId="0" borderId="0"/>
    <xf numFmtId="0" fontId="13" fillId="0" borderId="0"/>
    <xf numFmtId="0" fontId="16" fillId="0" borderId="0"/>
    <xf numFmtId="44" fontId="16" fillId="0" borderId="0" applyFont="0" applyFill="0" applyBorder="0" applyAlignment="0" applyProtection="0"/>
    <xf numFmtId="9" fontId="16" fillId="0" borderId="0" applyFont="0" applyFill="0" applyBorder="0" applyAlignment="0" applyProtection="0"/>
    <xf numFmtId="43" fontId="19" fillId="0" borderId="0" applyFont="0" applyFill="0" applyBorder="0" applyAlignment="0" applyProtection="0"/>
    <xf numFmtId="9" fontId="19" fillId="0" borderId="0" applyFont="0" applyFill="0" applyBorder="0" applyAlignment="0" applyProtection="0"/>
  </cellStyleXfs>
  <cellXfs count="392">
    <xf numFmtId="0" fontId="0" fillId="0" borderId="0" xfId="0"/>
    <xf numFmtId="0" fontId="15" fillId="0" borderId="0" xfId="0" applyFont="1" applyFill="1" applyBorder="1" applyAlignment="1">
      <alignment vertical="top" wrapText="1"/>
    </xf>
    <xf numFmtId="0" fontId="15" fillId="0" borderId="0" xfId="0" applyFont="1" applyFill="1" applyBorder="1" applyAlignment="1">
      <alignment vertical="top"/>
    </xf>
    <xf numFmtId="0" fontId="2" fillId="0" borderId="0" xfId="0" applyFont="1" applyBorder="1" applyAlignment="1">
      <alignment horizontal="left" vertical="top" wrapText="1"/>
    </xf>
    <xf numFmtId="0" fontId="2" fillId="0" borderId="0" xfId="0" applyFont="1" applyAlignment="1">
      <alignment horizontal="left" vertical="top" wrapText="1"/>
    </xf>
    <xf numFmtId="0" fontId="0" fillId="2" borderId="0" xfId="0" applyFill="1" applyAlignment="1">
      <alignment vertical="top"/>
    </xf>
    <xf numFmtId="3" fontId="1" fillId="2" borderId="0" xfId="0" applyNumberFormat="1" applyFont="1" applyFill="1" applyAlignment="1">
      <alignment vertical="top"/>
    </xf>
    <xf numFmtId="0" fontId="9" fillId="2" borderId="0" xfId="0" applyFont="1" applyFill="1" applyAlignment="1">
      <alignment vertical="top"/>
    </xf>
    <xf numFmtId="0" fontId="2" fillId="2" borderId="0" xfId="0" applyFont="1" applyFill="1" applyAlignment="1">
      <alignment horizontal="left" vertical="top" wrapText="1"/>
    </xf>
    <xf numFmtId="0" fontId="2" fillId="2" borderId="0" xfId="0" applyFont="1" applyFill="1" applyAlignment="1">
      <alignment vertical="top"/>
    </xf>
    <xf numFmtId="0" fontId="3" fillId="2" borderId="0" xfId="0" applyFont="1" applyFill="1" applyAlignment="1">
      <alignment vertical="top"/>
    </xf>
    <xf numFmtId="0" fontId="0" fillId="0" borderId="0" xfId="0" applyFill="1" applyAlignment="1">
      <alignment vertical="top"/>
    </xf>
    <xf numFmtId="0" fontId="2" fillId="0" borderId="0" xfId="0" applyFont="1" applyAlignment="1">
      <alignment vertical="top"/>
    </xf>
    <xf numFmtId="0" fontId="0" fillId="0" borderId="0" xfId="0" applyAlignment="1">
      <alignment vertical="top"/>
    </xf>
    <xf numFmtId="0" fontId="0" fillId="0" borderId="0" xfId="0" applyBorder="1" applyAlignment="1">
      <alignment vertical="top"/>
    </xf>
    <xf numFmtId="3" fontId="1" fillId="0" borderId="0" xfId="0" applyNumberFormat="1" applyFont="1" applyFill="1" applyBorder="1" applyAlignment="1">
      <alignment vertical="top"/>
    </xf>
    <xf numFmtId="0" fontId="9" fillId="0" borderId="0" xfId="0" applyFont="1" applyBorder="1" applyAlignment="1">
      <alignment vertical="top"/>
    </xf>
    <xf numFmtId="0" fontId="2" fillId="0" borderId="0" xfId="0" applyFont="1" applyBorder="1" applyAlignment="1">
      <alignment vertical="top"/>
    </xf>
    <xf numFmtId="0" fontId="3" fillId="0" borderId="0" xfId="0" applyFont="1" applyBorder="1" applyAlignment="1">
      <alignment vertical="top"/>
    </xf>
    <xf numFmtId="0" fontId="0" fillId="0" borderId="0" xfId="0" applyFill="1" applyBorder="1" applyAlignment="1">
      <alignment vertical="top"/>
    </xf>
    <xf numFmtId="0" fontId="5" fillId="0" borderId="0" xfId="0" applyFont="1" applyBorder="1" applyAlignment="1">
      <alignment vertical="top"/>
    </xf>
    <xf numFmtId="0" fontId="4" fillId="0" borderId="2" xfId="0" applyFont="1" applyFill="1" applyBorder="1" applyAlignment="1">
      <alignment vertical="top"/>
    </xf>
    <xf numFmtId="0" fontId="6" fillId="0" borderId="2" xfId="0" applyFont="1" applyBorder="1" applyAlignment="1">
      <alignment vertical="top"/>
    </xf>
    <xf numFmtId="0" fontId="0" fillId="0" borderId="3" xfId="0" applyBorder="1" applyAlignment="1">
      <alignment vertical="top"/>
    </xf>
    <xf numFmtId="3" fontId="1" fillId="0" borderId="3" xfId="0" applyNumberFormat="1" applyFont="1" applyFill="1" applyBorder="1" applyAlignment="1">
      <alignment vertical="top"/>
    </xf>
    <xf numFmtId="0" fontId="9" fillId="0" borderId="3" xfId="0" applyFont="1" applyBorder="1" applyAlignment="1">
      <alignment vertical="top"/>
    </xf>
    <xf numFmtId="0" fontId="2" fillId="0" borderId="3" xfId="0" applyFont="1" applyBorder="1" applyAlignment="1">
      <alignment horizontal="left" vertical="top" wrapText="1"/>
    </xf>
    <xf numFmtId="0" fontId="2" fillId="0" borderId="3" xfId="0" applyFont="1" applyBorder="1" applyAlignment="1">
      <alignment vertical="top"/>
    </xf>
    <xf numFmtId="0" fontId="3" fillId="0" borderId="4" xfId="0" applyFont="1" applyBorder="1" applyAlignment="1">
      <alignment vertical="top"/>
    </xf>
    <xf numFmtId="0" fontId="6" fillId="0" borderId="5" xfId="0" applyFont="1" applyBorder="1" applyAlignment="1">
      <alignment vertical="top"/>
    </xf>
    <xf numFmtId="0" fontId="3" fillId="0" borderId="6" xfId="0" applyFont="1" applyBorder="1" applyAlignment="1">
      <alignment vertical="top"/>
    </xf>
    <xf numFmtId="0" fontId="3" fillId="0" borderId="0" xfId="0" applyFont="1" applyAlignment="1">
      <alignment vertical="top"/>
    </xf>
    <xf numFmtId="0" fontId="9" fillId="0" borderId="6" xfId="0" applyFont="1" applyBorder="1" applyAlignment="1">
      <alignment vertical="top"/>
    </xf>
    <xf numFmtId="0" fontId="10" fillId="0" borderId="6" xfId="0" applyFont="1" applyBorder="1" applyAlignment="1">
      <alignment vertical="top"/>
    </xf>
    <xf numFmtId="0" fontId="2" fillId="0" borderId="0" xfId="0" applyFont="1" applyFill="1" applyBorder="1" applyAlignment="1">
      <alignment vertical="top"/>
    </xf>
    <xf numFmtId="0" fontId="11" fillId="0" borderId="6" xfId="0" applyFont="1" applyBorder="1" applyAlignment="1">
      <alignment vertical="top"/>
    </xf>
    <xf numFmtId="0" fontId="12" fillId="0" borderId="6" xfId="0" applyFont="1" applyBorder="1" applyAlignment="1">
      <alignment vertical="top"/>
    </xf>
    <xf numFmtId="0" fontId="10" fillId="0" borderId="6" xfId="0" applyFont="1" applyFill="1" applyBorder="1" applyAlignment="1">
      <alignment vertical="top"/>
    </xf>
    <xf numFmtId="0" fontId="2" fillId="0" borderId="0" xfId="0" applyFont="1" applyFill="1" applyAlignment="1">
      <alignment vertical="top"/>
    </xf>
    <xf numFmtId="0" fontId="3" fillId="0" borderId="0" xfId="0" applyFont="1" applyFill="1" applyBorder="1" applyAlignment="1">
      <alignment vertical="top"/>
    </xf>
    <xf numFmtId="0" fontId="0" fillId="0" borderId="5" xfId="0" applyBorder="1" applyAlignment="1">
      <alignment vertical="top"/>
    </xf>
    <xf numFmtId="0" fontId="3" fillId="0" borderId="10" xfId="0" applyFont="1" applyBorder="1" applyAlignment="1">
      <alignment vertical="top"/>
    </xf>
    <xf numFmtId="3" fontId="1" fillId="0" borderId="0" xfId="0" applyNumberFormat="1" applyFont="1" applyFill="1" applyAlignment="1">
      <alignment vertical="top"/>
    </xf>
    <xf numFmtId="0" fontId="9" fillId="0" borderId="0" xfId="0" applyFont="1" applyAlignment="1">
      <alignment vertical="top"/>
    </xf>
    <xf numFmtId="3" fontId="20" fillId="2" borderId="0" xfId="0" applyNumberFormat="1" applyFont="1" applyFill="1" applyAlignment="1">
      <alignment vertical="top"/>
    </xf>
    <xf numFmtId="3" fontId="20" fillId="0" borderId="0" xfId="0" applyNumberFormat="1" applyFont="1" applyBorder="1" applyAlignment="1">
      <alignment vertical="top"/>
    </xf>
    <xf numFmtId="3" fontId="20" fillId="0" borderId="3" xfId="0" applyNumberFormat="1" applyFont="1" applyBorder="1" applyAlignment="1">
      <alignment vertical="top"/>
    </xf>
    <xf numFmtId="0" fontId="21" fillId="0" borderId="0" xfId="0" applyFont="1" applyAlignment="1">
      <alignment vertical="top"/>
    </xf>
    <xf numFmtId="3" fontId="20" fillId="0" borderId="0" xfId="0" applyNumberFormat="1" applyFont="1" applyAlignment="1">
      <alignment vertical="top"/>
    </xf>
    <xf numFmtId="3" fontId="15" fillId="2" borderId="0" xfId="0" applyNumberFormat="1" applyFont="1" applyFill="1" applyAlignment="1">
      <alignment vertical="top"/>
    </xf>
    <xf numFmtId="0" fontId="15" fillId="2" borderId="0" xfId="0" applyFont="1" applyFill="1" applyAlignment="1">
      <alignment vertical="top"/>
    </xf>
    <xf numFmtId="0" fontId="15" fillId="0" borderId="0" xfId="0" applyFont="1" applyAlignment="1">
      <alignment vertical="top"/>
    </xf>
    <xf numFmtId="3" fontId="15" fillId="0" borderId="0" xfId="0" applyNumberFormat="1" applyFont="1" applyBorder="1" applyAlignment="1">
      <alignment vertical="top"/>
    </xf>
    <xf numFmtId="0" fontId="17" fillId="0" borderId="0" xfId="0" applyFont="1" applyBorder="1" applyAlignment="1">
      <alignment vertical="top"/>
    </xf>
    <xf numFmtId="0" fontId="4" fillId="0" borderId="0" xfId="0" applyFont="1" applyFill="1" applyBorder="1" applyAlignment="1">
      <alignment vertical="top"/>
    </xf>
    <xf numFmtId="3" fontId="15" fillId="0" borderId="0" xfId="0" applyNumberFormat="1" applyFont="1" applyFill="1" applyBorder="1" applyAlignment="1">
      <alignment vertical="top"/>
    </xf>
    <xf numFmtId="0" fontId="17" fillId="0" borderId="0" xfId="0" applyFont="1" applyFill="1" applyBorder="1" applyAlignment="1">
      <alignment vertical="top"/>
    </xf>
    <xf numFmtId="0" fontId="15" fillId="0" borderId="0" xfId="0" applyFont="1" applyFill="1" applyAlignment="1">
      <alignment vertical="top"/>
    </xf>
    <xf numFmtId="0" fontId="14" fillId="0" borderId="5" xfId="0" applyFont="1" applyBorder="1" applyAlignment="1">
      <alignment vertical="top"/>
    </xf>
    <xf numFmtId="0" fontId="15" fillId="0" borderId="5" xfId="0" applyFont="1" applyBorder="1" applyAlignment="1">
      <alignment vertical="top"/>
    </xf>
    <xf numFmtId="3" fontId="15" fillId="0" borderId="7" xfId="0" applyNumberFormat="1" applyFont="1" applyFill="1" applyBorder="1" applyAlignment="1">
      <alignment vertical="top"/>
    </xf>
    <xf numFmtId="0" fontId="15" fillId="0" borderId="0" xfId="0" applyFont="1" applyBorder="1" applyAlignment="1">
      <alignment vertical="top"/>
    </xf>
    <xf numFmtId="3" fontId="15" fillId="0" borderId="7" xfId="0" applyNumberFormat="1" applyFont="1" applyBorder="1" applyAlignment="1">
      <alignment vertical="top"/>
    </xf>
    <xf numFmtId="0" fontId="14" fillId="0" borderId="0" xfId="0" applyFont="1" applyFill="1" applyBorder="1" applyAlignment="1">
      <alignment vertical="top"/>
    </xf>
    <xf numFmtId="3" fontId="15" fillId="0" borderId="9" xfId="0" applyNumberFormat="1" applyFont="1" applyBorder="1" applyAlignment="1">
      <alignment vertical="top"/>
    </xf>
    <xf numFmtId="0" fontId="15" fillId="0" borderId="9" xfId="0" applyFont="1" applyBorder="1" applyAlignment="1">
      <alignment vertical="top"/>
    </xf>
    <xf numFmtId="3" fontId="15" fillId="0" borderId="0" xfId="0" applyNumberFormat="1" applyFont="1" applyAlignment="1">
      <alignment vertical="top"/>
    </xf>
    <xf numFmtId="0" fontId="15" fillId="0" borderId="8" xfId="0" applyFont="1" applyBorder="1" applyAlignment="1">
      <alignment vertical="top"/>
    </xf>
    <xf numFmtId="0" fontId="15" fillId="0" borderId="5" xfId="0" applyFont="1" applyFill="1" applyBorder="1" applyAlignment="1">
      <alignment horizontal="left" vertical="top"/>
    </xf>
    <xf numFmtId="0" fontId="15" fillId="0" borderId="7" xfId="0" applyFont="1" applyFill="1" applyBorder="1" applyAlignment="1">
      <alignment vertical="top"/>
    </xf>
    <xf numFmtId="0" fontId="18" fillId="0" borderId="0" xfId="0" applyFont="1" applyFill="1" applyBorder="1" applyAlignment="1">
      <alignment vertical="top"/>
    </xf>
    <xf numFmtId="3" fontId="15" fillId="0" borderId="21" xfId="0" applyNumberFormat="1" applyFont="1" applyFill="1" applyBorder="1" applyAlignment="1">
      <alignment vertical="top"/>
    </xf>
    <xf numFmtId="0" fontId="0" fillId="0" borderId="6" xfId="0" applyBorder="1" applyAlignment="1">
      <alignment vertical="top"/>
    </xf>
    <xf numFmtId="0" fontId="15" fillId="0" borderId="13" xfId="0" applyFont="1" applyFill="1" applyBorder="1" applyAlignment="1">
      <alignment vertical="top" wrapText="1"/>
    </xf>
    <xf numFmtId="0" fontId="15" fillId="0" borderId="14" xfId="0" applyFont="1" applyBorder="1" applyAlignment="1">
      <alignment vertical="top"/>
    </xf>
    <xf numFmtId="0" fontId="14" fillId="0" borderId="14" xfId="0" applyFont="1" applyBorder="1" applyAlignment="1">
      <alignment vertical="top" wrapText="1"/>
    </xf>
    <xf numFmtId="167" fontId="15" fillId="4" borderId="7" xfId="5" applyNumberFormat="1" applyFont="1" applyFill="1" applyBorder="1" applyAlignment="1">
      <alignment horizontal="right" vertical="top" wrapText="1"/>
    </xf>
    <xf numFmtId="3" fontId="15" fillId="0" borderId="0" xfId="0" applyNumberFormat="1" applyFont="1" applyBorder="1" applyAlignment="1">
      <alignment horizontal="center" vertical="top" wrapText="1"/>
    </xf>
    <xf numFmtId="0" fontId="15" fillId="0" borderId="0" xfId="0" applyFont="1" applyBorder="1" applyAlignment="1">
      <alignment horizontal="center" vertical="top" wrapText="1"/>
    </xf>
    <xf numFmtId="0" fontId="14" fillId="0" borderId="14" xfId="0" applyFont="1" applyBorder="1" applyAlignment="1">
      <alignment vertical="top"/>
    </xf>
    <xf numFmtId="0" fontId="0" fillId="0" borderId="10" xfId="0" applyBorder="1" applyAlignment="1">
      <alignment vertical="top"/>
    </xf>
    <xf numFmtId="0" fontId="14" fillId="0" borderId="7" xfId="0" applyFont="1" applyBorder="1" applyAlignment="1">
      <alignment vertical="top" wrapText="1"/>
    </xf>
    <xf numFmtId="0" fontId="15" fillId="0" borderId="0" xfId="0" applyFont="1" applyBorder="1" applyAlignment="1">
      <alignment vertical="top" wrapText="1"/>
    </xf>
    <xf numFmtId="0" fontId="14" fillId="0" borderId="5" xfId="0" applyFont="1" applyFill="1" applyBorder="1" applyAlignment="1" applyProtection="1">
      <alignment vertical="top"/>
    </xf>
    <xf numFmtId="0" fontId="14" fillId="0" borderId="7" xfId="0" applyFont="1" applyFill="1" applyBorder="1" applyAlignment="1" applyProtection="1">
      <alignment horizontal="left" vertical="top"/>
    </xf>
    <xf numFmtId="166" fontId="14" fillId="0" borderId="7" xfId="0" applyNumberFormat="1" applyFont="1" applyBorder="1" applyAlignment="1">
      <alignment horizontal="left" vertical="top"/>
    </xf>
    <xf numFmtId="0" fontId="14" fillId="0" borderId="7" xfId="0" applyFont="1" applyBorder="1" applyAlignment="1">
      <alignment horizontal="left" vertical="top"/>
    </xf>
    <xf numFmtId="0" fontId="15" fillId="0" borderId="7" xfId="0" applyFont="1" applyFill="1" applyBorder="1" applyAlignment="1" applyProtection="1">
      <alignment vertical="top"/>
    </xf>
    <xf numFmtId="166" fontId="15" fillId="0" borderId="7" xfId="0" applyNumberFormat="1" applyFont="1" applyBorder="1" applyAlignment="1">
      <alignment vertical="top"/>
    </xf>
    <xf numFmtId="0" fontId="15" fillId="0" borderId="20" xfId="0" applyFont="1" applyFill="1" applyBorder="1" applyAlignment="1" applyProtection="1">
      <alignment vertical="top"/>
    </xf>
    <xf numFmtId="0" fontId="14" fillId="0" borderId="7" xfId="0" applyFont="1" applyFill="1" applyBorder="1" applyAlignment="1" applyProtection="1">
      <alignment vertical="top"/>
    </xf>
    <xf numFmtId="0" fontId="15" fillId="0" borderId="0" xfId="0" applyFont="1" applyFill="1" applyBorder="1" applyAlignment="1" applyProtection="1">
      <alignment vertical="top"/>
    </xf>
    <xf numFmtId="0" fontId="15" fillId="0" borderId="5" xfId="0" applyFont="1" applyFill="1" applyBorder="1" applyAlignment="1" applyProtection="1">
      <alignment vertical="top"/>
    </xf>
    <xf numFmtId="0" fontId="8" fillId="0" borderId="0" xfId="0" applyFont="1" applyBorder="1" applyAlignment="1">
      <alignment horizontal="right"/>
    </xf>
    <xf numFmtId="0" fontId="15" fillId="0" borderId="7" xfId="0" applyFont="1" applyBorder="1" applyAlignment="1">
      <alignment vertical="top"/>
    </xf>
    <xf numFmtId="4" fontId="15" fillId="0" borderId="0" xfId="0" applyNumberFormat="1" applyFont="1" applyFill="1" applyBorder="1" applyAlignment="1">
      <alignment vertical="top"/>
    </xf>
    <xf numFmtId="0" fontId="22" fillId="0" borderId="0" xfId="0" applyFont="1"/>
    <xf numFmtId="0" fontId="15" fillId="0" borderId="5" xfId="0" applyFont="1" applyFill="1" applyBorder="1" applyAlignment="1">
      <alignment vertical="top"/>
    </xf>
    <xf numFmtId="0" fontId="5" fillId="0" borderId="0" xfId="0" applyFont="1" applyFill="1" applyBorder="1" applyAlignment="1">
      <alignment vertical="top"/>
    </xf>
    <xf numFmtId="0" fontId="23" fillId="0" borderId="5" xfId="0" applyFont="1" applyFill="1" applyBorder="1" applyAlignment="1">
      <alignment vertical="top"/>
    </xf>
    <xf numFmtId="0" fontId="2" fillId="0" borderId="5" xfId="0" applyFont="1" applyBorder="1" applyAlignment="1">
      <alignment vertical="top"/>
    </xf>
    <xf numFmtId="0" fontId="4" fillId="6" borderId="1" xfId="0" applyFont="1" applyFill="1" applyBorder="1" applyAlignment="1">
      <alignment vertical="top"/>
    </xf>
    <xf numFmtId="0" fontId="5" fillId="6" borderId="12" xfId="0" applyFont="1" applyFill="1" applyBorder="1" applyAlignment="1">
      <alignment vertical="top"/>
    </xf>
    <xf numFmtId="0" fontId="14" fillId="6" borderId="2" xfId="0" applyFont="1" applyFill="1" applyBorder="1" applyAlignment="1">
      <alignment vertical="top"/>
    </xf>
    <xf numFmtId="3" fontId="15" fillId="6" borderId="3" xfId="0" applyNumberFormat="1" applyFont="1" applyFill="1" applyBorder="1" applyAlignment="1">
      <alignment vertical="top"/>
    </xf>
    <xf numFmtId="0" fontId="17" fillId="6" borderId="3" xfId="0" applyFont="1" applyFill="1" applyBorder="1" applyAlignment="1">
      <alignment vertical="top"/>
    </xf>
    <xf numFmtId="0" fontId="15" fillId="6" borderId="3" xfId="0" applyFont="1" applyFill="1" applyBorder="1" applyAlignment="1">
      <alignment vertical="top"/>
    </xf>
    <xf numFmtId="0" fontId="4" fillId="6" borderId="12" xfId="0" applyFont="1" applyFill="1" applyBorder="1" applyAlignment="1">
      <alignment vertical="top"/>
    </xf>
    <xf numFmtId="0" fontId="0" fillId="6" borderId="4" xfId="0" applyFill="1" applyBorder="1" applyAlignment="1">
      <alignment vertical="top"/>
    </xf>
    <xf numFmtId="0" fontId="2" fillId="0" borderId="0" xfId="0" applyFont="1"/>
    <xf numFmtId="0" fontId="15" fillId="0" borderId="0" xfId="0" applyFont="1"/>
    <xf numFmtId="0" fontId="8" fillId="0" borderId="0" xfId="0" applyFont="1" applyBorder="1" applyAlignment="1">
      <alignment horizontal="left"/>
    </xf>
    <xf numFmtId="0" fontId="2" fillId="0" borderId="0" xfId="0" applyFont="1" applyBorder="1"/>
    <xf numFmtId="0" fontId="2" fillId="5" borderId="0" xfId="0" applyFont="1" applyFill="1" applyAlignment="1">
      <alignment vertical="top"/>
    </xf>
    <xf numFmtId="0" fontId="9" fillId="0" borderId="0" xfId="0" applyFont="1"/>
    <xf numFmtId="0" fontId="2" fillId="0" borderId="0" xfId="0" applyFont="1" applyBorder="1" applyAlignment="1">
      <alignment wrapText="1"/>
    </xf>
    <xf numFmtId="0" fontId="2" fillId="2" borderId="0" xfId="0" applyFont="1" applyFill="1" applyBorder="1" applyAlignment="1">
      <alignment vertical="top"/>
    </xf>
    <xf numFmtId="0" fontId="17" fillId="2" borderId="0" xfId="0" applyFont="1" applyFill="1" applyBorder="1" applyAlignment="1">
      <alignment vertical="top"/>
    </xf>
    <xf numFmtId="0" fontId="0" fillId="2" borderId="0" xfId="0" applyFill="1"/>
    <xf numFmtId="0" fontId="2" fillId="0" borderId="0" xfId="0" applyFont="1" applyAlignment="1">
      <alignment wrapText="1"/>
    </xf>
    <xf numFmtId="0" fontId="14" fillId="0" borderId="14" xfId="0" applyFont="1" applyBorder="1" applyAlignment="1">
      <alignment vertical="top" wrapText="1"/>
    </xf>
    <xf numFmtId="0" fontId="18" fillId="0" borderId="0" xfId="0" applyFont="1" applyBorder="1" applyAlignment="1">
      <alignment vertical="top"/>
    </xf>
    <xf numFmtId="0" fontId="18" fillId="0" borderId="0" xfId="0" applyFont="1" applyBorder="1" applyAlignment="1">
      <alignment vertical="top" wrapText="1"/>
    </xf>
    <xf numFmtId="0" fontId="6" fillId="0" borderId="0" xfId="0" applyFont="1" applyAlignment="1">
      <alignment horizontal="center" vertical="top" wrapText="1"/>
    </xf>
    <xf numFmtId="0" fontId="2" fillId="4" borderId="7" xfId="0" applyFont="1" applyFill="1" applyBorder="1" applyAlignment="1">
      <alignment vertical="top"/>
    </xf>
    <xf numFmtId="167" fontId="0" fillId="3" borderId="7" xfId="5" applyNumberFormat="1" applyFont="1" applyFill="1" applyBorder="1"/>
    <xf numFmtId="3" fontId="20" fillId="0" borderId="7" xfId="0" applyNumberFormat="1" applyFont="1" applyBorder="1" applyAlignment="1">
      <alignment vertical="top"/>
    </xf>
    <xf numFmtId="3" fontId="1" fillId="0" borderId="4" xfId="0" applyNumberFormat="1" applyFont="1" applyFill="1" applyBorder="1" applyAlignment="1">
      <alignment vertical="top"/>
    </xf>
    <xf numFmtId="3" fontId="1" fillId="0" borderId="6" xfId="0" applyNumberFormat="1" applyFont="1" applyFill="1" applyBorder="1" applyAlignment="1">
      <alignment vertical="top"/>
    </xf>
    <xf numFmtId="0" fontId="2" fillId="0" borderId="8" xfId="0" applyFont="1" applyBorder="1" applyAlignment="1">
      <alignment vertical="top"/>
    </xf>
    <xf numFmtId="0" fontId="0" fillId="0" borderId="9" xfId="0" applyBorder="1" applyAlignment="1">
      <alignment vertical="top"/>
    </xf>
    <xf numFmtId="3" fontId="1" fillId="0" borderId="10" xfId="0" applyNumberFormat="1" applyFont="1" applyFill="1" applyBorder="1" applyAlignment="1">
      <alignment vertical="top"/>
    </xf>
    <xf numFmtId="0" fontId="14" fillId="0" borderId="5" xfId="0" applyFont="1" applyFill="1" applyBorder="1" applyAlignment="1">
      <alignment vertical="top" wrapText="1"/>
    </xf>
    <xf numFmtId="0" fontId="0" fillId="0" borderId="6" xfId="0" applyFill="1" applyBorder="1" applyAlignment="1">
      <alignment vertical="top"/>
    </xf>
    <xf numFmtId="0" fontId="15" fillId="0" borderId="24" xfId="0" applyFont="1" applyBorder="1" applyAlignment="1">
      <alignment vertical="top"/>
    </xf>
    <xf numFmtId="0" fontId="15" fillId="0" borderId="6" xfId="0" applyFont="1" applyBorder="1" applyAlignment="1">
      <alignment vertical="top"/>
    </xf>
    <xf numFmtId="0" fontId="15" fillId="0" borderId="5" xfId="0" applyFont="1" applyBorder="1" applyAlignment="1">
      <alignment vertical="top" wrapText="1"/>
    </xf>
    <xf numFmtId="0" fontId="25" fillId="0" borderId="0" xfId="0" applyFont="1" applyAlignment="1">
      <alignment vertical="top"/>
    </xf>
    <xf numFmtId="0" fontId="25" fillId="0" borderId="0" xfId="0" applyFont="1" applyFill="1" applyAlignment="1">
      <alignment vertical="top"/>
    </xf>
    <xf numFmtId="0" fontId="4" fillId="6" borderId="26" xfId="0" applyFont="1" applyFill="1" applyBorder="1" applyAlignment="1">
      <alignment vertical="top"/>
    </xf>
    <xf numFmtId="0" fontId="4" fillId="6" borderId="27" xfId="0" applyFont="1" applyFill="1" applyBorder="1" applyAlignment="1">
      <alignment vertical="top"/>
    </xf>
    <xf numFmtId="165" fontId="18" fillId="0" borderId="20" xfId="2" applyNumberFormat="1" applyFont="1" applyFill="1" applyBorder="1" applyAlignment="1" applyProtection="1">
      <alignment horizontal="center" vertical="top" wrapText="1"/>
      <protection locked="0"/>
    </xf>
    <xf numFmtId="165" fontId="18" fillId="0" borderId="21" xfId="2" applyNumberFormat="1" applyFont="1" applyFill="1" applyBorder="1" applyAlignment="1" applyProtection="1">
      <alignment horizontal="center" vertical="top" wrapText="1"/>
      <protection locked="0"/>
    </xf>
    <xf numFmtId="165" fontId="18" fillId="0" borderId="15" xfId="2" applyNumberFormat="1" applyFont="1" applyFill="1" applyBorder="1" applyAlignment="1" applyProtection="1">
      <alignment horizontal="center" vertical="top" wrapText="1"/>
      <protection locked="0"/>
    </xf>
    <xf numFmtId="0" fontId="2" fillId="0" borderId="0" xfId="0" applyFont="1" applyAlignment="1"/>
    <xf numFmtId="0" fontId="0" fillId="0" borderId="0" xfId="0" applyFill="1"/>
    <xf numFmtId="0" fontId="4" fillId="0" borderId="3" xfId="0" applyFont="1" applyFill="1" applyBorder="1" applyAlignment="1">
      <alignment horizontal="center"/>
    </xf>
    <xf numFmtId="0" fontId="0" fillId="0" borderId="4" xfId="0" applyFill="1" applyBorder="1"/>
    <xf numFmtId="0" fontId="2" fillId="0" borderId="5" xfId="0" applyFont="1" applyBorder="1" applyAlignment="1"/>
    <xf numFmtId="0" fontId="2" fillId="0" borderId="6" xfId="0" applyFont="1" applyBorder="1" applyAlignment="1">
      <alignment wrapText="1"/>
    </xf>
    <xf numFmtId="0" fontId="2" fillId="0" borderId="5" xfId="0" applyFont="1" applyBorder="1"/>
    <xf numFmtId="0" fontId="2" fillId="0" borderId="6" xfId="0" applyFont="1" applyBorder="1"/>
    <xf numFmtId="0" fontId="2" fillId="0" borderId="0" xfId="0" applyFont="1" applyBorder="1" applyAlignment="1">
      <alignment horizontal="center"/>
    </xf>
    <xf numFmtId="0" fontId="0" fillId="0" borderId="5" xfId="0" applyBorder="1"/>
    <xf numFmtId="0" fontId="0" fillId="0" borderId="0" xfId="0" applyBorder="1"/>
    <xf numFmtId="0" fontId="0" fillId="0" borderId="6" xfId="0" applyBorder="1"/>
    <xf numFmtId="0" fontId="0" fillId="0" borderId="8" xfId="0" applyBorder="1"/>
    <xf numFmtId="0" fontId="0" fillId="0" borderId="9" xfId="0" applyBorder="1"/>
    <xf numFmtId="0" fontId="0" fillId="0" borderId="10" xfId="0" applyBorder="1"/>
    <xf numFmtId="0" fontId="0" fillId="0" borderId="0" xfId="0" applyFill="1" applyBorder="1"/>
    <xf numFmtId="0" fontId="2" fillId="0" borderId="0" xfId="0" applyFont="1" applyBorder="1" applyAlignment="1"/>
    <xf numFmtId="0" fontId="6" fillId="0" borderId="5" xfId="0" applyFont="1" applyBorder="1"/>
    <xf numFmtId="0" fontId="6" fillId="0" borderId="0" xfId="0" applyFont="1" applyBorder="1"/>
    <xf numFmtId="0" fontId="6" fillId="0" borderId="0" xfId="0" applyFont="1" applyBorder="1" applyAlignment="1">
      <alignment horizontal="center"/>
    </xf>
    <xf numFmtId="0" fontId="28" fillId="0" borderId="0" xfId="0" applyFont="1" applyBorder="1" applyAlignment="1">
      <alignment horizontal="left" wrapText="1"/>
    </xf>
    <xf numFmtId="0" fontId="14" fillId="0" borderId="5" xfId="0" applyFont="1" applyBorder="1"/>
    <xf numFmtId="0" fontId="6" fillId="0" borderId="0" xfId="0" applyFont="1" applyAlignment="1">
      <alignment vertical="top" wrapText="1"/>
    </xf>
    <xf numFmtId="0" fontId="2" fillId="0" borderId="0" xfId="0" applyFont="1" applyFill="1" applyBorder="1" applyAlignment="1"/>
    <xf numFmtId="0" fontId="28" fillId="0" borderId="0" xfId="0" applyFont="1" applyFill="1" applyBorder="1" applyAlignment="1">
      <alignment horizontal="left" wrapText="1"/>
    </xf>
    <xf numFmtId="0" fontId="2" fillId="0" borderId="5" xfId="0" applyFont="1" applyFill="1" applyBorder="1" applyAlignment="1"/>
    <xf numFmtId="0" fontId="14" fillId="0" borderId="14" xfId="0" applyFont="1" applyBorder="1" applyAlignment="1">
      <alignment vertical="top" wrapText="1"/>
    </xf>
    <xf numFmtId="167" fontId="15" fillId="0" borderId="7" xfId="5" applyNumberFormat="1" applyFont="1" applyFill="1" applyBorder="1" applyAlignment="1">
      <alignment horizontal="right" vertical="top" wrapText="1"/>
    </xf>
    <xf numFmtId="0" fontId="6" fillId="0" borderId="2" xfId="0" applyFont="1" applyFill="1" applyBorder="1" applyAlignment="1">
      <alignment vertical="top"/>
    </xf>
    <xf numFmtId="0" fontId="2" fillId="0" borderId="0" xfId="0" applyFont="1" applyBorder="1" applyAlignment="1">
      <alignment horizontal="left" vertical="top" wrapText="1"/>
    </xf>
    <xf numFmtId="0" fontId="15" fillId="0" borderId="0" xfId="0" applyFont="1" applyBorder="1" applyAlignment="1">
      <alignment horizontal="left" vertical="top" wrapText="1"/>
    </xf>
    <xf numFmtId="0" fontId="6" fillId="0" borderId="0" xfId="0" applyFont="1" applyFill="1" applyAlignment="1">
      <alignment vertical="top" wrapText="1"/>
    </xf>
    <xf numFmtId="0" fontId="2" fillId="0" borderId="5" xfId="0" applyFont="1" applyFill="1" applyBorder="1" applyAlignment="1">
      <alignment vertical="top"/>
    </xf>
    <xf numFmtId="0" fontId="8" fillId="0" borderId="0" xfId="0" applyFont="1" applyFill="1" applyBorder="1" applyAlignment="1">
      <alignment horizontal="left"/>
    </xf>
    <xf numFmtId="0" fontId="14" fillId="0" borderId="5" xfId="0" applyFont="1" applyFill="1" applyBorder="1" applyAlignment="1">
      <alignment vertical="top"/>
    </xf>
    <xf numFmtId="3" fontId="15" fillId="0" borderId="0" xfId="0" applyNumberFormat="1" applyFont="1" applyFill="1" applyAlignment="1">
      <alignment vertical="top"/>
    </xf>
    <xf numFmtId="0" fontId="2" fillId="0" borderId="6" xfId="0" applyFont="1" applyFill="1" applyBorder="1" applyAlignment="1">
      <alignment wrapText="1"/>
    </xf>
    <xf numFmtId="0" fontId="2" fillId="0" borderId="6" xfId="0" applyFont="1" applyFill="1" applyBorder="1" applyAlignment="1"/>
    <xf numFmtId="0" fontId="28" fillId="0" borderId="6" xfId="0" applyFont="1" applyFill="1" applyBorder="1" applyAlignment="1">
      <alignment horizontal="left" wrapText="1"/>
    </xf>
    <xf numFmtId="0" fontId="2" fillId="0" borderId="6" xfId="0" applyFont="1" applyFill="1" applyBorder="1"/>
    <xf numFmtId="0" fontId="0" fillId="0" borderId="6" xfId="0" applyFill="1" applyBorder="1"/>
    <xf numFmtId="3" fontId="14" fillId="6" borderId="3" xfId="0" applyNumberFormat="1" applyFont="1" applyFill="1" applyBorder="1" applyAlignment="1">
      <alignment vertical="top"/>
    </xf>
    <xf numFmtId="3" fontId="14" fillId="0" borderId="17" xfId="0" applyNumberFormat="1" applyFont="1" applyFill="1" applyBorder="1" applyAlignment="1">
      <alignment horizontal="right" vertical="top" wrapText="1"/>
    </xf>
    <xf numFmtId="0" fontId="14" fillId="0" borderId="17" xfId="0" applyFont="1" applyFill="1" applyBorder="1" applyAlignment="1">
      <alignment horizontal="right" vertical="top" wrapText="1"/>
    </xf>
    <xf numFmtId="3" fontId="14" fillId="0" borderId="18" xfId="0" applyNumberFormat="1" applyFont="1" applyFill="1" applyBorder="1" applyAlignment="1">
      <alignment horizontal="right" vertical="top" wrapText="1"/>
    </xf>
    <xf numFmtId="0" fontId="14" fillId="0" borderId="18" xfId="0" applyFont="1" applyFill="1" applyBorder="1" applyAlignment="1">
      <alignment horizontal="right" vertical="top" wrapText="1"/>
    </xf>
    <xf numFmtId="0" fontId="14" fillId="0" borderId="13" xfId="0" applyFont="1" applyFill="1" applyBorder="1" applyAlignment="1">
      <alignment vertical="top" wrapText="1"/>
    </xf>
    <xf numFmtId="0" fontId="14" fillId="0" borderId="14" xfId="0" applyFont="1" applyFill="1" applyBorder="1" applyAlignment="1">
      <alignment vertical="top" wrapText="1"/>
    </xf>
    <xf numFmtId="3" fontId="14" fillId="0" borderId="7" xfId="0" applyNumberFormat="1" applyFont="1" applyFill="1" applyBorder="1" applyAlignment="1">
      <alignment horizontal="left" vertical="top" wrapText="1"/>
    </xf>
    <xf numFmtId="0" fontId="14" fillId="0" borderId="22" xfId="0" applyFont="1" applyFill="1" applyBorder="1" applyAlignment="1">
      <alignment vertical="top" wrapText="1"/>
    </xf>
    <xf numFmtId="3" fontId="14" fillId="0" borderId="7" xfId="0" applyNumberFormat="1" applyFont="1" applyFill="1" applyBorder="1" applyAlignment="1">
      <alignment vertical="top" wrapText="1"/>
    </xf>
    <xf numFmtId="0" fontId="14" fillId="0" borderId="7" xfId="0" applyFont="1" applyFill="1" applyBorder="1" applyAlignment="1">
      <alignment vertical="top" wrapText="1"/>
    </xf>
    <xf numFmtId="0" fontId="14" fillId="0" borderId="0" xfId="0" applyFont="1" applyFill="1" applyBorder="1" applyAlignment="1">
      <alignment vertical="top" wrapText="1"/>
    </xf>
    <xf numFmtId="3" fontId="15" fillId="0" borderId="5" xfId="0" applyNumberFormat="1" applyFont="1" applyFill="1" applyBorder="1" applyAlignment="1">
      <alignment vertical="top"/>
    </xf>
    <xf numFmtId="9" fontId="15" fillId="0" borderId="0" xfId="0" applyNumberFormat="1" applyFont="1" applyFill="1" applyBorder="1" applyAlignment="1">
      <alignment vertical="top" wrapText="1"/>
    </xf>
    <xf numFmtId="3" fontId="18" fillId="0" borderId="0" xfId="2" applyNumberFormat="1" applyFont="1" applyFill="1" applyBorder="1" applyAlignment="1" applyProtection="1">
      <alignment vertical="top"/>
      <protection locked="0"/>
    </xf>
    <xf numFmtId="0" fontId="14" fillId="0" borderId="13" xfId="0" applyFont="1" applyFill="1" applyBorder="1" applyAlignment="1">
      <alignment vertical="top"/>
    </xf>
    <xf numFmtId="0" fontId="14" fillId="0" borderId="15" xfId="0" applyFont="1" applyFill="1" applyBorder="1" applyAlignment="1">
      <alignment vertical="top" wrapText="1"/>
    </xf>
    <xf numFmtId="0" fontId="15" fillId="0" borderId="13" xfId="0" applyFont="1" applyFill="1" applyBorder="1" applyAlignment="1" applyProtection="1">
      <alignment vertical="top"/>
    </xf>
    <xf numFmtId="10" fontId="15" fillId="0" borderId="0" xfId="6" applyNumberFormat="1" applyFont="1" applyFill="1" applyAlignment="1">
      <alignment vertical="top"/>
    </xf>
    <xf numFmtId="0" fontId="14" fillId="0" borderId="13" xfId="0" applyFont="1" applyFill="1" applyBorder="1" applyAlignment="1"/>
    <xf numFmtId="3" fontId="15" fillId="4" borderId="7" xfId="0" applyNumberFormat="1" applyFont="1" applyFill="1" applyBorder="1" applyAlignment="1">
      <alignment horizontal="right" vertical="top" wrapText="1"/>
    </xf>
    <xf numFmtId="43" fontId="15" fillId="4" borderId="7" xfId="5" applyFont="1" applyFill="1" applyBorder="1" applyAlignment="1">
      <alignment horizontal="right" vertical="top" wrapText="1"/>
    </xf>
    <xf numFmtId="0" fontId="8" fillId="0" borderId="3" xfId="0" applyFont="1" applyFill="1" applyBorder="1" applyAlignment="1">
      <alignment vertical="top"/>
    </xf>
    <xf numFmtId="167" fontId="0" fillId="7" borderId="7" xfId="5" applyNumberFormat="1" applyFont="1" applyFill="1" applyBorder="1"/>
    <xf numFmtId="168" fontId="15" fillId="0" borderId="7" xfId="0" applyNumberFormat="1" applyFont="1" applyFill="1" applyBorder="1" applyAlignment="1">
      <alignment vertical="top"/>
    </xf>
    <xf numFmtId="168" fontId="15" fillId="4" borderId="7" xfId="0" applyNumberFormat="1" applyFont="1" applyFill="1" applyBorder="1" applyAlignment="1">
      <alignment vertical="top"/>
    </xf>
    <xf numFmtId="168" fontId="14" fillId="4" borderId="7" xfId="0" applyNumberFormat="1" applyFont="1" applyFill="1" applyBorder="1" applyAlignment="1">
      <alignment vertical="top"/>
    </xf>
    <xf numFmtId="7" fontId="15" fillId="4" borderId="11" xfId="5" applyNumberFormat="1" applyFont="1" applyFill="1" applyBorder="1" applyAlignment="1">
      <alignment horizontal="right" vertical="top" wrapText="1"/>
    </xf>
    <xf numFmtId="7" fontId="0" fillId="7" borderId="7" xfId="5" applyNumberFormat="1" applyFont="1" applyFill="1" applyBorder="1"/>
    <xf numFmtId="168" fontId="0" fillId="7" borderId="7" xfId="5" applyNumberFormat="1" applyFont="1" applyFill="1" applyBorder="1"/>
    <xf numFmtId="168" fontId="14" fillId="0" borderId="7" xfId="0" applyNumberFormat="1" applyFont="1" applyFill="1" applyBorder="1" applyAlignment="1">
      <alignment vertical="top" wrapText="1"/>
    </xf>
    <xf numFmtId="10" fontId="0" fillId="3" borderId="7" xfId="5" applyNumberFormat="1" applyFont="1" applyFill="1" applyBorder="1"/>
    <xf numFmtId="10" fontId="15" fillId="4" borderId="7" xfId="0" applyNumberFormat="1" applyFont="1" applyFill="1" applyBorder="1" applyAlignment="1">
      <alignment horizontal="right" vertical="top"/>
    </xf>
    <xf numFmtId="10" fontId="15" fillId="0" borderId="0" xfId="0" applyNumberFormat="1" applyFont="1" applyFill="1" applyBorder="1" applyAlignment="1">
      <alignment horizontal="right" vertical="top"/>
    </xf>
    <xf numFmtId="7" fontId="0" fillId="3" borderId="7" xfId="5" applyNumberFormat="1" applyFont="1" applyFill="1" applyBorder="1"/>
    <xf numFmtId="0" fontId="15" fillId="0" borderId="0" xfId="0" applyFont="1" applyFill="1" applyBorder="1" applyAlignment="1">
      <alignment horizontal="left" vertical="top" wrapText="1"/>
    </xf>
    <xf numFmtId="0" fontId="15" fillId="0" borderId="19" xfId="0" applyFont="1" applyFill="1" applyBorder="1" applyAlignment="1">
      <alignment vertical="top"/>
    </xf>
    <xf numFmtId="0" fontId="15" fillId="0" borderId="13" xfId="0" applyFont="1" applyFill="1" applyBorder="1" applyAlignment="1">
      <alignment vertical="top"/>
    </xf>
    <xf numFmtId="0" fontId="15" fillId="0" borderId="13" xfId="0" applyFont="1" applyFill="1" applyBorder="1" applyAlignment="1">
      <alignment horizontal="left" vertical="top" wrapText="1"/>
    </xf>
    <xf numFmtId="0" fontId="15" fillId="0" borderId="13" xfId="0" applyFont="1" applyFill="1" applyBorder="1" applyAlignment="1">
      <alignment horizontal="left" vertical="top"/>
    </xf>
    <xf numFmtId="0" fontId="18" fillId="0" borderId="0" xfId="0" applyFont="1" applyFill="1" applyBorder="1" applyAlignment="1">
      <alignment vertical="top" wrapText="1"/>
    </xf>
    <xf numFmtId="0" fontId="18" fillId="0" borderId="0" xfId="0" applyFont="1" applyFill="1" applyAlignment="1">
      <alignment wrapText="1"/>
    </xf>
    <xf numFmtId="0" fontId="15" fillId="0" borderId="0" xfId="0" applyFont="1" applyFill="1" applyAlignment="1">
      <alignment horizontal="center" vertical="top"/>
    </xf>
    <xf numFmtId="0" fontId="15" fillId="0" borderId="0" xfId="0" applyFont="1" applyBorder="1"/>
    <xf numFmtId="0" fontId="25" fillId="2" borderId="0" xfId="0" applyFont="1" applyFill="1" applyBorder="1"/>
    <xf numFmtId="164" fontId="18" fillId="0" borderId="0" xfId="5" applyNumberFormat="1" applyFont="1" applyBorder="1"/>
    <xf numFmtId="164" fontId="18" fillId="0" borderId="0" xfId="5" applyNumberFormat="1" applyFont="1" applyFill="1" applyBorder="1"/>
    <xf numFmtId="0" fontId="15" fillId="0" borderId="0" xfId="0" applyFont="1" applyFill="1" applyBorder="1"/>
    <xf numFmtId="0" fontId="18" fillId="0" borderId="0" xfId="0" applyFont="1" applyAlignment="1">
      <alignment wrapText="1"/>
    </xf>
    <xf numFmtId="10" fontId="15" fillId="0" borderId="7" xfId="0" applyNumberFormat="1" applyFont="1" applyBorder="1" applyAlignment="1">
      <alignment vertical="top"/>
    </xf>
    <xf numFmtId="0" fontId="29" fillId="0" borderId="0" xfId="0" applyFont="1" applyFill="1" applyAlignment="1">
      <alignment wrapText="1"/>
    </xf>
    <xf numFmtId="0" fontId="18" fillId="0" borderId="0" xfId="0" applyFont="1" applyBorder="1" applyAlignment="1">
      <alignment wrapText="1"/>
    </xf>
    <xf numFmtId="0" fontId="25" fillId="2" borderId="0" xfId="0" applyFont="1" applyFill="1"/>
    <xf numFmtId="0" fontId="18" fillId="0" borderId="0" xfId="0" applyFont="1" applyFill="1" applyAlignment="1">
      <alignment horizontal="center" vertical="center"/>
    </xf>
    <xf numFmtId="7" fontId="25" fillId="3" borderId="7" xfId="5" applyNumberFormat="1" applyFont="1" applyFill="1" applyBorder="1"/>
    <xf numFmtId="0" fontId="15" fillId="0" borderId="0" xfId="0" applyFont="1" applyBorder="1" applyAlignment="1">
      <alignment wrapText="1"/>
    </xf>
    <xf numFmtId="0" fontId="25" fillId="2" borderId="0" xfId="0" applyFont="1" applyFill="1" applyBorder="1" applyAlignment="1">
      <alignment wrapText="1"/>
    </xf>
    <xf numFmtId="0" fontId="29" fillId="0" borderId="0" xfId="0" applyFont="1" applyAlignment="1">
      <alignment wrapText="1"/>
    </xf>
    <xf numFmtId="164" fontId="18" fillId="0" borderId="0" xfId="5" applyNumberFormat="1" applyFont="1" applyFill="1" applyBorder="1" applyAlignment="1">
      <alignment horizontal="center" vertical="center"/>
    </xf>
    <xf numFmtId="164" fontId="18" fillId="4" borderId="7" xfId="5" applyNumberFormat="1" applyFont="1" applyFill="1" applyBorder="1" applyAlignment="1">
      <alignment horizontal="center" vertical="center"/>
    </xf>
    <xf numFmtId="0" fontId="14" fillId="0" borderId="0" xfId="0" applyFont="1" applyAlignment="1">
      <alignment horizontal="center" vertical="top" wrapText="1"/>
    </xf>
    <xf numFmtId="164" fontId="18" fillId="0" borderId="0" xfId="5" applyNumberFormat="1" applyFont="1" applyFill="1" applyBorder="1" applyAlignment="1">
      <alignment vertical="top"/>
    </xf>
    <xf numFmtId="0" fontId="30" fillId="0" borderId="0" xfId="0" applyFont="1" applyAlignment="1">
      <alignment wrapText="1"/>
    </xf>
    <xf numFmtId="0" fontId="14" fillId="0" borderId="0" xfId="0" applyFont="1" applyBorder="1" applyAlignment="1">
      <alignment horizontal="center" vertical="center"/>
    </xf>
    <xf numFmtId="0" fontId="31" fillId="2" borderId="0" xfId="0" applyFont="1" applyFill="1" applyBorder="1" applyAlignment="1">
      <alignment horizontal="center" vertical="center"/>
    </xf>
    <xf numFmtId="10" fontId="25" fillId="2" borderId="0" xfId="5" applyNumberFormat="1" applyFont="1" applyFill="1" applyBorder="1"/>
    <xf numFmtId="0" fontId="25" fillId="2" borderId="0" xfId="0" applyFont="1" applyFill="1" applyAlignment="1">
      <alignment horizontal="left" wrapText="1"/>
    </xf>
    <xf numFmtId="0" fontId="15" fillId="0" borderId="0" xfId="0" applyFont="1" applyAlignment="1">
      <alignment wrapText="1"/>
    </xf>
    <xf numFmtId="0" fontId="15" fillId="0" borderId="0" xfId="0" applyFont="1" applyAlignment="1">
      <alignment horizontal="left" wrapText="1"/>
    </xf>
    <xf numFmtId="164" fontId="18" fillId="0" borderId="0" xfId="0" applyNumberFormat="1" applyFont="1"/>
    <xf numFmtId="164" fontId="18" fillId="0" borderId="0" xfId="5" applyNumberFormat="1" applyFont="1"/>
    <xf numFmtId="43" fontId="15" fillId="0" borderId="0" xfId="5" applyFont="1"/>
    <xf numFmtId="43" fontId="25" fillId="2" borderId="0" xfId="5" applyFont="1" applyFill="1"/>
    <xf numFmtId="0" fontId="18" fillId="0" borderId="7" xfId="0" applyFont="1" applyFill="1" applyBorder="1" applyAlignment="1">
      <alignment wrapText="1"/>
    </xf>
    <xf numFmtId="0" fontId="14" fillId="0" borderId="0" xfId="0" applyFont="1" applyAlignment="1">
      <alignment vertical="top"/>
    </xf>
    <xf numFmtId="0" fontId="15" fillId="2" borderId="0" xfId="0" applyFont="1" applyFill="1" applyBorder="1" applyAlignment="1">
      <alignment vertical="top"/>
    </xf>
    <xf numFmtId="0" fontId="14" fillId="0" borderId="2" xfId="0" applyFont="1" applyBorder="1" applyAlignment="1">
      <alignment vertical="top"/>
    </xf>
    <xf numFmtId="0" fontId="25" fillId="0" borderId="3" xfId="0" applyFont="1" applyBorder="1" applyAlignment="1">
      <alignment vertical="top"/>
    </xf>
    <xf numFmtId="3" fontId="32" fillId="0" borderId="3" xfId="0" applyNumberFormat="1" applyFont="1" applyBorder="1" applyAlignment="1">
      <alignment vertical="top"/>
    </xf>
    <xf numFmtId="3" fontId="25" fillId="0" borderId="4" xfId="0" applyNumberFormat="1" applyFont="1" applyFill="1" applyBorder="1" applyAlignment="1">
      <alignment vertical="top"/>
    </xf>
    <xf numFmtId="0" fontId="33" fillId="0" borderId="6" xfId="0" applyFont="1" applyBorder="1" applyAlignment="1">
      <alignment vertical="top"/>
    </xf>
    <xf numFmtId="0" fontId="25" fillId="0" borderId="0" xfId="0" applyFont="1" applyBorder="1" applyAlignment="1">
      <alignment vertical="top"/>
    </xf>
    <xf numFmtId="3" fontId="32" fillId="0" borderId="0" xfId="0" applyNumberFormat="1" applyFont="1" applyBorder="1" applyAlignment="1">
      <alignment vertical="top"/>
    </xf>
    <xf numFmtId="3" fontId="25" fillId="0" borderId="6" xfId="0" applyNumberFormat="1" applyFont="1" applyFill="1" applyBorder="1" applyAlignment="1">
      <alignment vertical="top"/>
    </xf>
    <xf numFmtId="0" fontId="15" fillId="4" borderId="7" xfId="0" applyFont="1" applyFill="1" applyBorder="1" applyAlignment="1">
      <alignment vertical="top"/>
    </xf>
    <xf numFmtId="167" fontId="25" fillId="3" borderId="7" xfId="5" applyNumberFormat="1" applyFont="1" applyFill="1" applyBorder="1"/>
    <xf numFmtId="3" fontId="32" fillId="0" borderId="7" xfId="0" applyNumberFormat="1" applyFont="1" applyBorder="1" applyAlignment="1">
      <alignment vertical="top"/>
    </xf>
    <xf numFmtId="0" fontId="25" fillId="0" borderId="9" xfId="0" applyFont="1" applyBorder="1" applyAlignment="1">
      <alignment vertical="top"/>
    </xf>
    <xf numFmtId="3" fontId="32" fillId="0" borderId="9" xfId="0" applyNumberFormat="1" applyFont="1" applyBorder="1" applyAlignment="1">
      <alignment vertical="top"/>
    </xf>
    <xf numFmtId="3" fontId="25" fillId="0" borderId="10" xfId="0" applyNumberFormat="1" applyFont="1" applyFill="1" applyBorder="1" applyAlignment="1">
      <alignment vertical="top"/>
    </xf>
    <xf numFmtId="3" fontId="25" fillId="0" borderId="0" xfId="0" applyNumberFormat="1" applyFont="1" applyFill="1" applyBorder="1" applyAlignment="1">
      <alignment vertical="top"/>
    </xf>
    <xf numFmtId="0" fontId="14" fillId="0" borderId="28" xfId="0" applyFont="1" applyBorder="1" applyAlignment="1">
      <alignment vertical="top"/>
    </xf>
    <xf numFmtId="0" fontId="25" fillId="0" borderId="23" xfId="0" applyFont="1" applyBorder="1" applyAlignment="1">
      <alignment vertical="top"/>
    </xf>
    <xf numFmtId="3" fontId="32" fillId="0" borderId="23" xfId="0" applyNumberFormat="1" applyFont="1" applyBorder="1" applyAlignment="1">
      <alignment vertical="top"/>
    </xf>
    <xf numFmtId="3" fontId="25" fillId="0" borderId="23" xfId="0" applyNumberFormat="1" applyFont="1" applyFill="1" applyBorder="1" applyAlignment="1">
      <alignment vertical="top"/>
    </xf>
    <xf numFmtId="0" fontId="18" fillId="0" borderId="23" xfId="0" applyFont="1" applyFill="1" applyBorder="1" applyAlignment="1">
      <alignment vertical="top"/>
    </xf>
    <xf numFmtId="0" fontId="14" fillId="0" borderId="23" xfId="0" applyFont="1" applyFill="1" applyBorder="1" applyAlignment="1">
      <alignment horizontal="left" vertical="top" wrapText="1"/>
    </xf>
    <xf numFmtId="0" fontId="14" fillId="0" borderId="23" xfId="0" applyFont="1" applyBorder="1" applyAlignment="1">
      <alignment vertical="top"/>
    </xf>
    <xf numFmtId="0" fontId="33" fillId="0" borderId="29" xfId="0" applyFont="1" applyBorder="1" applyAlignment="1">
      <alignment vertical="top"/>
    </xf>
    <xf numFmtId="3" fontId="34" fillId="0" borderId="0" xfId="0" applyNumberFormat="1" applyFont="1" applyFill="1" applyBorder="1" applyAlignment="1">
      <alignment vertical="top"/>
    </xf>
    <xf numFmtId="0" fontId="15" fillId="0" borderId="0" xfId="0" applyFont="1" applyFill="1" applyBorder="1" applyAlignment="1">
      <alignment horizontal="left" vertical="top"/>
    </xf>
    <xf numFmtId="0" fontId="15" fillId="0" borderId="30" xfId="0" applyFont="1" applyBorder="1" applyAlignment="1">
      <alignment vertical="top"/>
    </xf>
    <xf numFmtId="0" fontId="25" fillId="0" borderId="25" xfId="0" applyFont="1" applyBorder="1" applyAlignment="1">
      <alignment vertical="top"/>
    </xf>
    <xf numFmtId="3" fontId="32" fillId="0" borderId="25" xfId="0" applyNumberFormat="1" applyFont="1" applyBorder="1" applyAlignment="1">
      <alignment vertical="top"/>
    </xf>
    <xf numFmtId="3" fontId="25" fillId="0" borderId="25" xfId="0" applyNumberFormat="1" applyFont="1" applyFill="1" applyBorder="1" applyAlignment="1">
      <alignment vertical="top"/>
    </xf>
    <xf numFmtId="0" fontId="18" fillId="0" borderId="25" xfId="0" applyFont="1" applyFill="1" applyBorder="1" applyAlignment="1">
      <alignment vertical="top"/>
    </xf>
    <xf numFmtId="0" fontId="15" fillId="0" borderId="25" xfId="0" applyFont="1" applyFill="1" applyBorder="1" applyAlignment="1">
      <alignment horizontal="left" vertical="top" wrapText="1"/>
    </xf>
    <xf numFmtId="0" fontId="15" fillId="0" borderId="25" xfId="0" applyFont="1" applyBorder="1" applyAlignment="1">
      <alignment vertical="top"/>
    </xf>
    <xf numFmtId="0" fontId="33" fillId="0" borderId="31" xfId="0" applyFont="1" applyBorder="1" applyAlignment="1">
      <alignment vertical="top"/>
    </xf>
    <xf numFmtId="0" fontId="29" fillId="0" borderId="28" xfId="0" applyFont="1" applyFill="1" applyBorder="1" applyAlignment="1">
      <alignment vertical="top"/>
    </xf>
    <xf numFmtId="0" fontId="18" fillId="0" borderId="23" xfId="0" applyFont="1" applyBorder="1" applyAlignment="1">
      <alignment vertical="top"/>
    </xf>
    <xf numFmtId="0" fontId="15" fillId="0" borderId="23" xfId="0" applyFont="1" applyBorder="1" applyAlignment="1">
      <alignment horizontal="left" vertical="top" wrapText="1"/>
    </xf>
    <xf numFmtId="0" fontId="15" fillId="0" borderId="23" xfId="0" applyFont="1" applyBorder="1" applyAlignment="1">
      <alignment vertical="top"/>
    </xf>
    <xf numFmtId="0" fontId="14" fillId="0" borderId="0" xfId="0" applyFont="1" applyBorder="1" applyAlignment="1">
      <alignment vertical="top"/>
    </xf>
    <xf numFmtId="0" fontId="18" fillId="0" borderId="5" xfId="0" applyFont="1" applyFill="1" applyBorder="1" applyAlignment="1">
      <alignment horizontal="left" vertical="top"/>
    </xf>
    <xf numFmtId="0" fontId="14" fillId="0" borderId="0" xfId="0" applyFont="1" applyBorder="1" applyAlignment="1">
      <alignment vertical="top" wrapText="1"/>
    </xf>
    <xf numFmtId="3" fontId="35" fillId="0" borderId="0" xfId="0" applyNumberFormat="1" applyFont="1" applyFill="1" applyBorder="1" applyAlignment="1">
      <alignment vertical="top"/>
    </xf>
    <xf numFmtId="0" fontId="36" fillId="0" borderId="6" xfId="0" applyFont="1" applyBorder="1" applyAlignment="1">
      <alignment vertical="top"/>
    </xf>
    <xf numFmtId="0" fontId="37" fillId="0" borderId="0" xfId="0" applyFont="1" applyFill="1" applyBorder="1" applyAlignment="1">
      <alignment vertical="top"/>
    </xf>
    <xf numFmtId="168" fontId="32" fillId="4" borderId="7" xfId="0" applyNumberFormat="1" applyFont="1" applyFill="1" applyBorder="1" applyAlignment="1">
      <alignment vertical="top"/>
    </xf>
    <xf numFmtId="0" fontId="29" fillId="0" borderId="16" xfId="0" applyFont="1" applyFill="1" applyBorder="1" applyAlignment="1">
      <alignment horizontal="left"/>
    </xf>
    <xf numFmtId="0" fontId="15" fillId="0" borderId="5" xfId="0" applyFont="1" applyFill="1" applyBorder="1" applyAlignment="1">
      <alignment horizontal="left" vertical="top" wrapText="1"/>
    </xf>
    <xf numFmtId="0" fontId="36" fillId="0" borderId="7" xfId="0" applyFont="1" applyFill="1" applyBorder="1" applyAlignment="1">
      <alignment horizontal="left"/>
    </xf>
    <xf numFmtId="0" fontId="25" fillId="0" borderId="0" xfId="0" applyFont="1" applyFill="1" applyBorder="1" applyAlignment="1">
      <alignment vertical="top"/>
    </xf>
    <xf numFmtId="3" fontId="32" fillId="0" borderId="0" xfId="0" applyNumberFormat="1" applyFont="1" applyFill="1" applyBorder="1" applyAlignment="1">
      <alignment vertical="top"/>
    </xf>
    <xf numFmtId="0" fontId="25" fillId="0" borderId="6" xfId="0" applyFont="1" applyFill="1" applyBorder="1" applyAlignment="1">
      <alignment vertical="top"/>
    </xf>
    <xf numFmtId="0" fontId="14" fillId="0" borderId="5" xfId="0" applyFont="1" applyFill="1" applyBorder="1" applyAlignment="1">
      <alignment horizontal="left" vertical="top"/>
    </xf>
    <xf numFmtId="0" fontId="17" fillId="0" borderId="6" xfId="0" applyFont="1" applyBorder="1" applyAlignment="1">
      <alignment vertical="top"/>
    </xf>
    <xf numFmtId="0" fontId="18" fillId="0" borderId="5" xfId="0" applyFont="1" applyBorder="1" applyAlignment="1">
      <alignment horizontal="left" vertical="top"/>
    </xf>
    <xf numFmtId="0" fontId="38" fillId="0" borderId="6" xfId="0" applyFont="1" applyBorder="1" applyAlignment="1">
      <alignment vertical="top"/>
    </xf>
    <xf numFmtId="0" fontId="15" fillId="0" borderId="5" xfId="0" applyFont="1" applyBorder="1" applyAlignment="1">
      <alignment horizontal="left" vertical="top" wrapText="1"/>
    </xf>
    <xf numFmtId="0" fontId="15" fillId="0" borderId="5" xfId="0" applyFont="1" applyBorder="1" applyAlignment="1">
      <alignment horizontal="left" vertical="top"/>
    </xf>
    <xf numFmtId="0" fontId="39" fillId="0" borderId="5" xfId="0" applyFont="1" applyFill="1" applyBorder="1" applyAlignment="1">
      <alignment horizontal="left" vertical="top"/>
    </xf>
    <xf numFmtId="0" fontId="18" fillId="0" borderId="25" xfId="0" applyFont="1" applyBorder="1" applyAlignment="1">
      <alignment vertical="top"/>
    </xf>
    <xf numFmtId="0" fontId="15" fillId="0" borderId="25" xfId="0" applyFont="1" applyBorder="1" applyAlignment="1">
      <alignment horizontal="left" vertical="top" wrapText="1"/>
    </xf>
    <xf numFmtId="0" fontId="29" fillId="0" borderId="28" xfId="1" applyFont="1" applyBorder="1" applyAlignment="1" applyProtection="1">
      <alignment horizontal="left" vertical="top"/>
      <protection locked="0"/>
    </xf>
    <xf numFmtId="0" fontId="18" fillId="0" borderId="5" xfId="1" applyFont="1" applyBorder="1" applyAlignment="1" applyProtection="1">
      <alignment horizontal="left" vertical="top"/>
      <protection locked="0"/>
    </xf>
    <xf numFmtId="0" fontId="18" fillId="0" borderId="5" xfId="1" applyFont="1" applyFill="1" applyBorder="1" applyAlignment="1" applyProtection="1">
      <alignment horizontal="left" vertical="top"/>
      <protection locked="0"/>
    </xf>
    <xf numFmtId="0" fontId="39" fillId="0" borderId="5" xfId="1" applyFont="1" applyFill="1" applyBorder="1" applyAlignment="1" applyProtection="1">
      <alignment horizontal="left" vertical="top"/>
      <protection locked="0"/>
    </xf>
    <xf numFmtId="0" fontId="36" fillId="0" borderId="6" xfId="0" applyFont="1" applyFill="1" applyBorder="1" applyAlignment="1">
      <alignment vertical="top"/>
    </xf>
    <xf numFmtId="0" fontId="39" fillId="0" borderId="13" xfId="1" applyFont="1" applyFill="1" applyBorder="1" applyAlignment="1" applyProtection="1">
      <alignment horizontal="left" vertical="top"/>
      <protection locked="0"/>
    </xf>
    <xf numFmtId="0" fontId="36" fillId="0" borderId="0" xfId="0" applyFont="1" applyFill="1" applyBorder="1" applyAlignment="1">
      <alignment horizontal="left"/>
    </xf>
    <xf numFmtId="0" fontId="36" fillId="0" borderId="6" xfId="0" applyFont="1" applyBorder="1" applyAlignment="1">
      <alignment horizontal="center" vertical="top"/>
    </xf>
    <xf numFmtId="0" fontId="33" fillId="0" borderId="6" xfId="0" applyFont="1" applyFill="1" applyBorder="1" applyAlignment="1">
      <alignment vertical="top"/>
    </xf>
    <xf numFmtId="10" fontId="25" fillId="3" borderId="7" xfId="5" applyNumberFormat="1" applyFont="1" applyFill="1" applyBorder="1"/>
    <xf numFmtId="0" fontId="40" fillId="0" borderId="0" xfId="0" applyFont="1" applyFill="1" applyBorder="1" applyAlignment="1">
      <alignment vertical="top"/>
    </xf>
    <xf numFmtId="0" fontId="17" fillId="0" borderId="6" xfId="0" applyFont="1" applyFill="1" applyBorder="1" applyAlignment="1">
      <alignment vertical="top"/>
    </xf>
    <xf numFmtId="0" fontId="18" fillId="0" borderId="30" xfId="0" applyFont="1" applyFill="1" applyBorder="1" applyAlignment="1">
      <alignment vertical="top"/>
    </xf>
    <xf numFmtId="0" fontId="25" fillId="0" borderId="25" xfId="0" applyFont="1" applyFill="1" applyBorder="1" applyAlignment="1">
      <alignment vertical="top"/>
    </xf>
    <xf numFmtId="0" fontId="29" fillId="0" borderId="28" xfId="0" applyFont="1" applyFill="1" applyBorder="1" applyAlignment="1">
      <alignment horizontal="left" vertical="top"/>
    </xf>
    <xf numFmtId="10" fontId="32" fillId="4" borderId="7" xfId="0" applyNumberFormat="1" applyFont="1" applyFill="1" applyBorder="1" applyAlignment="1">
      <alignment vertical="top"/>
    </xf>
    <xf numFmtId="0" fontId="18" fillId="0" borderId="5" xfId="1" applyFont="1" applyBorder="1" applyAlignment="1" applyProtection="1">
      <alignment horizontal="left" vertical="top" wrapText="1"/>
      <protection locked="0"/>
    </xf>
    <xf numFmtId="4" fontId="32" fillId="0" borderId="0" xfId="0" applyNumberFormat="1" applyFont="1" applyBorder="1" applyAlignment="1">
      <alignment vertical="top"/>
    </xf>
    <xf numFmtId="0" fontId="41" fillId="0" borderId="5" xfId="1" applyFont="1" applyFill="1" applyBorder="1" applyAlignment="1" applyProtection="1">
      <alignment horizontal="left" vertical="top" wrapText="1"/>
      <protection locked="0"/>
    </xf>
    <xf numFmtId="3" fontId="32" fillId="4" borderId="7" xfId="0" applyNumberFormat="1" applyFont="1" applyFill="1" applyBorder="1" applyAlignment="1">
      <alignment vertical="center"/>
    </xf>
    <xf numFmtId="0" fontId="25" fillId="0" borderId="5" xfId="0" applyFont="1" applyBorder="1" applyAlignment="1">
      <alignment vertical="top"/>
    </xf>
    <xf numFmtId="0" fontId="25" fillId="0" borderId="8" xfId="0" applyFont="1" applyBorder="1" applyAlignment="1">
      <alignment vertical="top"/>
    </xf>
    <xf numFmtId="3" fontId="25" fillId="0" borderId="9" xfId="0" applyNumberFormat="1" applyFont="1" applyFill="1" applyBorder="1" applyAlignment="1">
      <alignment vertical="top"/>
    </xf>
    <xf numFmtId="0" fontId="18" fillId="0" borderId="9" xfId="0" applyFont="1" applyBorder="1" applyAlignment="1">
      <alignment vertical="top"/>
    </xf>
    <xf numFmtId="0" fontId="15" fillId="0" borderId="9" xfId="0" applyFont="1" applyBorder="1" applyAlignment="1">
      <alignment horizontal="left" vertical="top" wrapText="1"/>
    </xf>
    <xf numFmtId="0" fontId="33" fillId="0" borderId="10" xfId="0" applyFont="1" applyBorder="1" applyAlignment="1">
      <alignment vertical="top"/>
    </xf>
    <xf numFmtId="0" fontId="14" fillId="0" borderId="5" xfId="0" applyFont="1" applyFill="1" applyBorder="1" applyAlignment="1"/>
    <xf numFmtId="0" fontId="0" fillId="0" borderId="2" xfId="0" applyFill="1" applyBorder="1" applyAlignment="1">
      <alignment horizontal="left" vertical="top"/>
    </xf>
    <xf numFmtId="0" fontId="0" fillId="0" borderId="5" xfId="0" applyFill="1" applyBorder="1"/>
    <xf numFmtId="4" fontId="15" fillId="0" borderId="0" xfId="0" applyNumberFormat="1" applyFont="1" applyFill="1" applyAlignment="1">
      <alignment vertical="top"/>
    </xf>
    <xf numFmtId="9" fontId="15" fillId="4" borderId="7" xfId="6" applyFont="1" applyFill="1" applyBorder="1" applyAlignment="1">
      <alignment vertical="top"/>
    </xf>
    <xf numFmtId="0" fontId="14" fillId="0" borderId="0" xfId="0" applyFont="1" applyBorder="1" applyAlignment="1">
      <alignment horizontal="center"/>
    </xf>
    <xf numFmtId="0" fontId="14" fillId="0" borderId="0" xfId="0" applyFont="1" applyBorder="1"/>
    <xf numFmtId="0" fontId="15" fillId="0" borderId="6" xfId="0" applyFont="1" applyBorder="1"/>
    <xf numFmtId="0" fontId="25" fillId="2" borderId="0" xfId="0" applyFont="1" applyFill="1" applyAlignment="1">
      <alignment vertical="top"/>
    </xf>
    <xf numFmtId="0" fontId="25" fillId="0" borderId="0" xfId="0" applyFont="1"/>
    <xf numFmtId="0" fontId="14" fillId="0" borderId="14" xfId="0" applyFont="1" applyFill="1" applyBorder="1" applyAlignment="1">
      <alignment vertical="top" wrapText="1"/>
    </xf>
    <xf numFmtId="0" fontId="2" fillId="0" borderId="0" xfId="0" applyFont="1" applyFill="1" applyBorder="1"/>
    <xf numFmtId="0" fontId="18" fillId="0" borderId="5" xfId="1" applyFont="1" applyFill="1" applyBorder="1" applyAlignment="1" applyProtection="1">
      <alignment horizontal="left" vertical="top" wrapText="1"/>
      <protection locked="0"/>
    </xf>
    <xf numFmtId="0" fontId="22" fillId="0" borderId="0" xfId="0" applyFont="1" applyFill="1"/>
    <xf numFmtId="3" fontId="29" fillId="0" borderId="7" xfId="0" applyNumberFormat="1" applyFont="1" applyFill="1" applyBorder="1" applyAlignment="1">
      <alignment vertical="top" wrapText="1"/>
    </xf>
    <xf numFmtId="0" fontId="29" fillId="0" borderId="7" xfId="0" applyFont="1" applyFill="1" applyBorder="1" applyAlignment="1">
      <alignment vertical="top" wrapText="1"/>
    </xf>
    <xf numFmtId="0" fontId="29" fillId="0" borderId="7" xfId="0" applyFont="1" applyFill="1" applyBorder="1" applyAlignment="1" applyProtection="1">
      <alignment vertical="top"/>
    </xf>
    <xf numFmtId="3" fontId="15" fillId="0" borderId="0" xfId="0" applyNumberFormat="1" applyFont="1" applyFill="1" applyBorder="1" applyAlignment="1">
      <alignment vertical="top" wrapText="1"/>
    </xf>
    <xf numFmtId="0" fontId="15" fillId="0" borderId="7" xfId="0" applyFont="1" applyBorder="1" applyAlignment="1">
      <alignment vertical="top" wrapText="1"/>
    </xf>
    <xf numFmtId="0" fontId="26" fillId="0" borderId="20" xfId="0" applyFont="1" applyBorder="1" applyAlignment="1">
      <alignment horizontal="center"/>
    </xf>
    <xf numFmtId="0" fontId="26" fillId="0" borderId="15" xfId="0" applyFont="1" applyBorder="1" applyAlignment="1">
      <alignment horizontal="center"/>
    </xf>
    <xf numFmtId="0" fontId="27" fillId="6" borderId="26" xfId="0" applyFont="1" applyFill="1" applyBorder="1" applyAlignment="1">
      <alignment horizontal="left" vertical="top" wrapText="1"/>
    </xf>
    <xf numFmtId="0" fontId="27" fillId="6" borderId="27" xfId="0" applyFont="1" applyFill="1" applyBorder="1" applyAlignment="1">
      <alignment horizontal="left" vertical="top" wrapText="1"/>
    </xf>
    <xf numFmtId="0" fontId="6" fillId="0" borderId="0" xfId="0" applyFont="1" applyFill="1" applyAlignment="1">
      <alignment horizontal="center" vertical="top" wrapText="1"/>
    </xf>
    <xf numFmtId="0" fontId="15" fillId="0" borderId="0" xfId="0" applyFont="1" applyFill="1" applyBorder="1" applyAlignment="1">
      <alignment horizontal="left" vertical="top" wrapText="1"/>
    </xf>
    <xf numFmtId="0" fontId="2" fillId="0" borderId="0" xfId="0" applyFont="1" applyAlignment="1">
      <alignment horizontal="left" vertical="top" wrapText="1"/>
    </xf>
    <xf numFmtId="0" fontId="2" fillId="0" borderId="0" xfId="0" applyFont="1" applyBorder="1" applyAlignment="1">
      <alignment horizontal="left" vertical="top" wrapText="1"/>
    </xf>
    <xf numFmtId="0" fontId="15" fillId="0" borderId="6" xfId="0" applyFont="1" applyFill="1" applyBorder="1" applyAlignment="1">
      <alignment horizontal="left" vertical="top" wrapText="1"/>
    </xf>
    <xf numFmtId="0" fontId="14" fillId="0" borderId="14" xfId="0" applyFont="1" applyFill="1" applyBorder="1" applyAlignment="1">
      <alignment vertical="top" wrapText="1"/>
    </xf>
    <xf numFmtId="3" fontId="14" fillId="0" borderId="7" xfId="0" applyNumberFormat="1" applyFont="1" applyFill="1" applyBorder="1" applyAlignment="1">
      <alignment horizontal="right" vertical="top" wrapText="1"/>
    </xf>
    <xf numFmtId="3" fontId="14" fillId="0" borderId="11" xfId="0" applyNumberFormat="1" applyFont="1" applyFill="1" applyBorder="1" applyAlignment="1">
      <alignment horizontal="right" vertical="top" wrapText="1"/>
    </xf>
    <xf numFmtId="0" fontId="14" fillId="0" borderId="7" xfId="0" applyFont="1" applyFill="1" applyBorder="1" applyAlignment="1">
      <alignment horizontal="right" vertical="top" wrapText="1"/>
    </xf>
    <xf numFmtId="0" fontId="14" fillId="0" borderId="11" xfId="0" applyFont="1" applyFill="1" applyBorder="1" applyAlignment="1">
      <alignment horizontal="right" vertical="top" wrapText="1"/>
    </xf>
    <xf numFmtId="0" fontId="14" fillId="0" borderId="7" xfId="0" applyFont="1" applyFill="1" applyBorder="1" applyAlignment="1">
      <alignment horizontal="left" vertical="top" wrapText="1"/>
    </xf>
    <xf numFmtId="165" fontId="18" fillId="0" borderId="7" xfId="2" applyNumberFormat="1" applyFont="1" applyFill="1" applyBorder="1" applyAlignment="1" applyProtection="1">
      <alignment horizontal="left" vertical="top" wrapText="1"/>
      <protection locked="0"/>
    </xf>
    <xf numFmtId="0" fontId="14" fillId="0" borderId="7" xfId="0" applyFont="1" applyFill="1" applyBorder="1" applyAlignment="1">
      <alignment horizontal="left" vertical="top"/>
    </xf>
    <xf numFmtId="165" fontId="18" fillId="0" borderId="20" xfId="2" applyNumberFormat="1" applyFont="1" applyFill="1" applyBorder="1" applyAlignment="1" applyProtection="1">
      <alignment horizontal="center" vertical="top" wrapText="1"/>
      <protection locked="0"/>
    </xf>
    <xf numFmtId="165" fontId="18" fillId="0" borderId="21" xfId="2" applyNumberFormat="1" applyFont="1" applyFill="1" applyBorder="1" applyAlignment="1" applyProtection="1">
      <alignment horizontal="center" vertical="top" wrapText="1"/>
      <protection locked="0"/>
    </xf>
    <xf numFmtId="165" fontId="18" fillId="0" borderId="15" xfId="2" applyNumberFormat="1" applyFont="1" applyFill="1" applyBorder="1" applyAlignment="1" applyProtection="1">
      <alignment horizontal="center" vertical="top" wrapText="1"/>
      <protection locked="0"/>
    </xf>
    <xf numFmtId="165" fontId="18" fillId="0" borderId="7" xfId="2" applyNumberFormat="1" applyFont="1" applyFill="1" applyBorder="1" applyAlignment="1" applyProtection="1">
      <alignment horizontal="center" vertical="top" wrapText="1"/>
      <protection locked="0"/>
    </xf>
    <xf numFmtId="0" fontId="15" fillId="0" borderId="14" xfId="0" applyFont="1" applyFill="1" applyBorder="1" applyAlignment="1" applyProtection="1">
      <alignment horizontal="left" vertical="top"/>
    </xf>
    <xf numFmtId="0" fontId="15" fillId="0" borderId="21" xfId="0" applyFont="1" applyFill="1" applyBorder="1" applyAlignment="1" applyProtection="1">
      <alignment horizontal="left" vertical="top"/>
    </xf>
    <xf numFmtId="0" fontId="15" fillId="0" borderId="15" xfId="0" applyFont="1" applyFill="1" applyBorder="1" applyAlignment="1" applyProtection="1">
      <alignment horizontal="left" vertical="top"/>
    </xf>
    <xf numFmtId="0" fontId="14" fillId="0" borderId="14" xfId="0" applyFont="1" applyFill="1" applyBorder="1" applyAlignment="1">
      <alignment horizontal="left" vertical="top" wrapText="1"/>
    </xf>
    <xf numFmtId="0" fontId="14" fillId="0" borderId="21" xfId="0" applyFont="1" applyFill="1" applyBorder="1" applyAlignment="1">
      <alignment horizontal="left" vertical="top" wrapText="1"/>
    </xf>
    <xf numFmtId="0" fontId="14" fillId="0" borderId="15" xfId="0" applyFont="1" applyFill="1" applyBorder="1" applyAlignment="1">
      <alignment horizontal="left" vertical="top" wrapText="1"/>
    </xf>
  </cellXfs>
  <cellStyles count="7">
    <cellStyle name="Comma" xfId="5" builtinId="3"/>
    <cellStyle name="Currency 2" xfId="3"/>
    <cellStyle name="Normal" xfId="0" builtinId="0"/>
    <cellStyle name="Normal 2" xfId="2"/>
    <cellStyle name="Normal_Horizon 2010 ROE (May2-11) (2)" xfId="1"/>
    <cellStyle name="Percent" xfId="6" builtinId="5"/>
    <cellStyle name="Percent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106680</xdr:colOff>
          <xdr:row>9</xdr:row>
          <xdr:rowOff>0</xdr:rowOff>
        </xdr:from>
        <xdr:to>
          <xdr:col>1</xdr:col>
          <xdr:colOff>152400</xdr:colOff>
          <xdr:row>10</xdr:row>
          <xdr:rowOff>22860</xdr:rowOff>
        </xdr:to>
        <xdr:sp macro="" textlink="">
          <xdr:nvSpPr>
            <xdr:cNvPr id="3073" name="Check Box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11</xdr:row>
          <xdr:rowOff>22860</xdr:rowOff>
        </xdr:from>
        <xdr:to>
          <xdr:col>1</xdr:col>
          <xdr:colOff>152400</xdr:colOff>
          <xdr:row>12</xdr:row>
          <xdr:rowOff>68580</xdr:rowOff>
        </xdr:to>
        <xdr:sp macro="" textlink="">
          <xdr:nvSpPr>
            <xdr:cNvPr id="3074" name="Check Box 2" hidden="1">
              <a:extLst>
                <a:ext uri="{63B3BB69-23CF-44E3-9099-C40C66FF867C}">
                  <a14:compatExt spid="_x0000_s3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12</xdr:row>
          <xdr:rowOff>68580</xdr:rowOff>
        </xdr:from>
        <xdr:to>
          <xdr:col>1</xdr:col>
          <xdr:colOff>152400</xdr:colOff>
          <xdr:row>13</xdr:row>
          <xdr:rowOff>83820</xdr:rowOff>
        </xdr:to>
        <xdr:sp macro="" textlink="">
          <xdr:nvSpPr>
            <xdr:cNvPr id="3075" name="Check Box 3" hidden="1">
              <a:extLst>
                <a:ext uri="{63B3BB69-23CF-44E3-9099-C40C66FF867C}">
                  <a14:compatExt spid="_x0000_s3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18</xdr:row>
          <xdr:rowOff>160020</xdr:rowOff>
        </xdr:from>
        <xdr:to>
          <xdr:col>1</xdr:col>
          <xdr:colOff>144780</xdr:colOff>
          <xdr:row>19</xdr:row>
          <xdr:rowOff>160020</xdr:rowOff>
        </xdr:to>
        <xdr:sp macro="" textlink="">
          <xdr:nvSpPr>
            <xdr:cNvPr id="3076" name="Check Box 4" hidden="1">
              <a:extLst>
                <a:ext uri="{63B3BB69-23CF-44E3-9099-C40C66FF867C}">
                  <a14:compatExt spid="_x0000_s3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19</xdr:row>
          <xdr:rowOff>160020</xdr:rowOff>
        </xdr:from>
        <xdr:to>
          <xdr:col>1</xdr:col>
          <xdr:colOff>144780</xdr:colOff>
          <xdr:row>20</xdr:row>
          <xdr:rowOff>175260</xdr:rowOff>
        </xdr:to>
        <xdr:sp macro="" textlink="">
          <xdr:nvSpPr>
            <xdr:cNvPr id="3077" name="Check Box 5" hidden="1">
              <a:extLst>
                <a:ext uri="{63B3BB69-23CF-44E3-9099-C40C66FF867C}">
                  <a14:compatExt spid="_x0000_s3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20</xdr:row>
          <xdr:rowOff>175260</xdr:rowOff>
        </xdr:from>
        <xdr:to>
          <xdr:col>1</xdr:col>
          <xdr:colOff>144780</xdr:colOff>
          <xdr:row>22</xdr:row>
          <xdr:rowOff>0</xdr:rowOff>
        </xdr:to>
        <xdr:sp macro="" textlink="">
          <xdr:nvSpPr>
            <xdr:cNvPr id="3078" name="Check Box 6" hidden="1">
              <a:extLst>
                <a:ext uri="{63B3BB69-23CF-44E3-9099-C40C66FF867C}">
                  <a14:compatExt spid="_x0000_s3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21</xdr:row>
          <xdr:rowOff>175260</xdr:rowOff>
        </xdr:from>
        <xdr:to>
          <xdr:col>1</xdr:col>
          <xdr:colOff>144780</xdr:colOff>
          <xdr:row>23</xdr:row>
          <xdr:rowOff>7620</xdr:rowOff>
        </xdr:to>
        <xdr:sp macro="" textlink="">
          <xdr:nvSpPr>
            <xdr:cNvPr id="3079" name="Check Box 7" hidden="1">
              <a:extLst>
                <a:ext uri="{63B3BB69-23CF-44E3-9099-C40C66FF867C}">
                  <a14:compatExt spid="_x0000_s3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22</xdr:row>
          <xdr:rowOff>175260</xdr:rowOff>
        </xdr:from>
        <xdr:to>
          <xdr:col>1</xdr:col>
          <xdr:colOff>144780</xdr:colOff>
          <xdr:row>24</xdr:row>
          <xdr:rowOff>7620</xdr:rowOff>
        </xdr:to>
        <xdr:sp macro="" textlink="">
          <xdr:nvSpPr>
            <xdr:cNvPr id="3080" name="Check Box 8" hidden="1">
              <a:extLst>
                <a:ext uri="{63B3BB69-23CF-44E3-9099-C40C66FF867C}">
                  <a14:compatExt spid="_x0000_s3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23</xdr:row>
          <xdr:rowOff>175260</xdr:rowOff>
        </xdr:from>
        <xdr:to>
          <xdr:col>1</xdr:col>
          <xdr:colOff>137160</xdr:colOff>
          <xdr:row>25</xdr:row>
          <xdr:rowOff>22860</xdr:rowOff>
        </xdr:to>
        <xdr:sp macro="" textlink="">
          <xdr:nvSpPr>
            <xdr:cNvPr id="3081" name="Check Box 9" hidden="1">
              <a:extLst>
                <a:ext uri="{63B3BB69-23CF-44E3-9099-C40C66FF867C}">
                  <a14:compatExt spid="_x0000_s3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25</xdr:row>
          <xdr:rowOff>22860</xdr:rowOff>
        </xdr:from>
        <xdr:to>
          <xdr:col>1</xdr:col>
          <xdr:colOff>137160</xdr:colOff>
          <xdr:row>26</xdr:row>
          <xdr:rowOff>22860</xdr:rowOff>
        </xdr:to>
        <xdr:sp macro="" textlink="">
          <xdr:nvSpPr>
            <xdr:cNvPr id="3082" name="Check Box 10" hidden="1">
              <a:extLst>
                <a:ext uri="{63B3BB69-23CF-44E3-9099-C40C66FF867C}">
                  <a14:compatExt spid="_x0000_s3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25</xdr:row>
          <xdr:rowOff>22860</xdr:rowOff>
        </xdr:from>
        <xdr:to>
          <xdr:col>1</xdr:col>
          <xdr:colOff>137160</xdr:colOff>
          <xdr:row>26</xdr:row>
          <xdr:rowOff>22860</xdr:rowOff>
        </xdr:to>
        <xdr:sp macro="" textlink="">
          <xdr:nvSpPr>
            <xdr:cNvPr id="3083" name="Check Box 11" hidden="1">
              <a:extLst>
                <a:ext uri="{63B3BB69-23CF-44E3-9099-C40C66FF867C}">
                  <a14:compatExt spid="_x0000_s3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37</xdr:row>
          <xdr:rowOff>137160</xdr:rowOff>
        </xdr:from>
        <xdr:to>
          <xdr:col>1</xdr:col>
          <xdr:colOff>152400</xdr:colOff>
          <xdr:row>38</xdr:row>
          <xdr:rowOff>175260</xdr:rowOff>
        </xdr:to>
        <xdr:sp macro="" textlink="">
          <xdr:nvSpPr>
            <xdr:cNvPr id="3086" name="Check Box 14" hidden="1">
              <a:extLst>
                <a:ext uri="{63B3BB69-23CF-44E3-9099-C40C66FF867C}">
                  <a14:compatExt spid="_x0000_s3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32</xdr:row>
          <xdr:rowOff>99060</xdr:rowOff>
        </xdr:from>
        <xdr:to>
          <xdr:col>1</xdr:col>
          <xdr:colOff>144780</xdr:colOff>
          <xdr:row>33</xdr:row>
          <xdr:rowOff>106680</xdr:rowOff>
        </xdr:to>
        <xdr:sp macro="" textlink="">
          <xdr:nvSpPr>
            <xdr:cNvPr id="3088" name="Check Box 16" hidden="1">
              <a:extLst>
                <a:ext uri="{63B3BB69-23CF-44E3-9099-C40C66FF867C}">
                  <a14:compatExt spid="_x0000_s3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33</xdr:row>
          <xdr:rowOff>106680</xdr:rowOff>
        </xdr:from>
        <xdr:to>
          <xdr:col>1</xdr:col>
          <xdr:colOff>144780</xdr:colOff>
          <xdr:row>34</xdr:row>
          <xdr:rowOff>121920</xdr:rowOff>
        </xdr:to>
        <xdr:sp macro="" textlink="">
          <xdr:nvSpPr>
            <xdr:cNvPr id="3089" name="Check Box 17" hidden="1">
              <a:extLst>
                <a:ext uri="{63B3BB69-23CF-44E3-9099-C40C66FF867C}">
                  <a14:compatExt spid="_x0000_s3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34</xdr:row>
          <xdr:rowOff>121920</xdr:rowOff>
        </xdr:from>
        <xdr:to>
          <xdr:col>1</xdr:col>
          <xdr:colOff>152400</xdr:colOff>
          <xdr:row>35</xdr:row>
          <xdr:rowOff>137160</xdr:rowOff>
        </xdr:to>
        <xdr:sp macro="" textlink="">
          <xdr:nvSpPr>
            <xdr:cNvPr id="3090" name="Check Box 18" hidden="1">
              <a:extLst>
                <a:ext uri="{63B3BB69-23CF-44E3-9099-C40C66FF867C}">
                  <a14:compatExt spid="_x0000_s3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36</xdr:row>
          <xdr:rowOff>121920</xdr:rowOff>
        </xdr:from>
        <xdr:to>
          <xdr:col>1</xdr:col>
          <xdr:colOff>152400</xdr:colOff>
          <xdr:row>37</xdr:row>
          <xdr:rowOff>137160</xdr:rowOff>
        </xdr:to>
        <xdr:sp macro="" textlink="">
          <xdr:nvSpPr>
            <xdr:cNvPr id="3091" name="Check Box 19" hidden="1">
              <a:extLst>
                <a:ext uri="{63B3BB69-23CF-44E3-9099-C40C66FF867C}">
                  <a14:compatExt spid="_x0000_s3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17</xdr:row>
          <xdr:rowOff>106680</xdr:rowOff>
        </xdr:from>
        <xdr:to>
          <xdr:col>1</xdr:col>
          <xdr:colOff>152400</xdr:colOff>
          <xdr:row>18</xdr:row>
          <xdr:rowOff>137160</xdr:rowOff>
        </xdr:to>
        <xdr:sp macro="" textlink="">
          <xdr:nvSpPr>
            <xdr:cNvPr id="3152" name="Check Box 80" hidden="1">
              <a:extLst>
                <a:ext uri="{63B3BB69-23CF-44E3-9099-C40C66FF867C}">
                  <a14:compatExt spid="_x0000_s3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34</xdr:row>
          <xdr:rowOff>121920</xdr:rowOff>
        </xdr:from>
        <xdr:to>
          <xdr:col>1</xdr:col>
          <xdr:colOff>152400</xdr:colOff>
          <xdr:row>35</xdr:row>
          <xdr:rowOff>137160</xdr:rowOff>
        </xdr:to>
        <xdr:sp macro="" textlink="">
          <xdr:nvSpPr>
            <xdr:cNvPr id="3180" name="Check Box 108" hidden="1">
              <a:extLst>
                <a:ext uri="{63B3BB69-23CF-44E3-9099-C40C66FF867C}">
                  <a14:compatExt spid="_x0000_s3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34</xdr:row>
          <xdr:rowOff>121920</xdr:rowOff>
        </xdr:from>
        <xdr:to>
          <xdr:col>1</xdr:col>
          <xdr:colOff>152400</xdr:colOff>
          <xdr:row>35</xdr:row>
          <xdr:rowOff>137160</xdr:rowOff>
        </xdr:to>
        <xdr:sp macro="" textlink="">
          <xdr:nvSpPr>
            <xdr:cNvPr id="3181" name="Check Box 109" hidden="1">
              <a:extLst>
                <a:ext uri="{63B3BB69-23CF-44E3-9099-C40C66FF867C}">
                  <a14:compatExt spid="_x0000_s3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16</xdr:row>
          <xdr:rowOff>83820</xdr:rowOff>
        </xdr:from>
        <xdr:to>
          <xdr:col>1</xdr:col>
          <xdr:colOff>152400</xdr:colOff>
          <xdr:row>17</xdr:row>
          <xdr:rowOff>114300</xdr:rowOff>
        </xdr:to>
        <xdr:sp macro="" textlink="">
          <xdr:nvSpPr>
            <xdr:cNvPr id="3185" name="Check Box 113" hidden="1">
              <a:extLst>
                <a:ext uri="{63B3BB69-23CF-44E3-9099-C40C66FF867C}">
                  <a14:compatExt spid="_x0000_s3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17</xdr:row>
          <xdr:rowOff>99060</xdr:rowOff>
        </xdr:from>
        <xdr:to>
          <xdr:col>1</xdr:col>
          <xdr:colOff>152400</xdr:colOff>
          <xdr:row>18</xdr:row>
          <xdr:rowOff>137160</xdr:rowOff>
        </xdr:to>
        <xdr:sp macro="" textlink="">
          <xdr:nvSpPr>
            <xdr:cNvPr id="3186" name="Check Box 114" hidden="1">
              <a:extLst>
                <a:ext uri="{63B3BB69-23CF-44E3-9099-C40C66FF867C}">
                  <a14:compatExt spid="_x0000_s3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29</xdr:row>
          <xdr:rowOff>30480</xdr:rowOff>
        </xdr:from>
        <xdr:to>
          <xdr:col>1</xdr:col>
          <xdr:colOff>114300</xdr:colOff>
          <xdr:row>30</xdr:row>
          <xdr:rowOff>45720</xdr:rowOff>
        </xdr:to>
        <xdr:sp macro="" textlink="">
          <xdr:nvSpPr>
            <xdr:cNvPr id="3187" name="Check Box 115" hidden="1">
              <a:extLst>
                <a:ext uri="{63B3BB69-23CF-44E3-9099-C40C66FF867C}">
                  <a14:compatExt spid="_x0000_s3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15</xdr:row>
          <xdr:rowOff>99060</xdr:rowOff>
        </xdr:from>
        <xdr:to>
          <xdr:col>1</xdr:col>
          <xdr:colOff>160020</xdr:colOff>
          <xdr:row>16</xdr:row>
          <xdr:rowOff>106680</xdr:rowOff>
        </xdr:to>
        <xdr:sp macro="" textlink="">
          <xdr:nvSpPr>
            <xdr:cNvPr id="3188" name="Check Box 116" hidden="1">
              <a:extLst>
                <a:ext uri="{63B3BB69-23CF-44E3-9099-C40C66FF867C}">
                  <a14:compatExt spid="_x0000_s3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26</xdr:row>
          <xdr:rowOff>22860</xdr:rowOff>
        </xdr:from>
        <xdr:to>
          <xdr:col>1</xdr:col>
          <xdr:colOff>152400</xdr:colOff>
          <xdr:row>27</xdr:row>
          <xdr:rowOff>38100</xdr:rowOff>
        </xdr:to>
        <xdr:sp macro="" textlink="">
          <xdr:nvSpPr>
            <xdr:cNvPr id="3193" name="Check Box 121" hidden="1">
              <a:extLst>
                <a:ext uri="{63B3BB69-23CF-44E3-9099-C40C66FF867C}">
                  <a14:compatExt spid="_x0000_s3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10</xdr:row>
          <xdr:rowOff>22860</xdr:rowOff>
        </xdr:from>
        <xdr:to>
          <xdr:col>1</xdr:col>
          <xdr:colOff>152400</xdr:colOff>
          <xdr:row>11</xdr:row>
          <xdr:rowOff>38100</xdr:rowOff>
        </xdr:to>
        <xdr:sp macro="" textlink="">
          <xdr:nvSpPr>
            <xdr:cNvPr id="3197" name="Check Box 125" hidden="1">
              <a:extLst>
                <a:ext uri="{63B3BB69-23CF-44E3-9099-C40C66FF867C}">
                  <a14:compatExt spid="_x0000_s3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26</xdr:row>
          <xdr:rowOff>0</xdr:rowOff>
        </xdr:from>
        <xdr:to>
          <xdr:col>1</xdr:col>
          <xdr:colOff>152400</xdr:colOff>
          <xdr:row>27</xdr:row>
          <xdr:rowOff>38100</xdr:rowOff>
        </xdr:to>
        <xdr:sp macro="" textlink="">
          <xdr:nvSpPr>
            <xdr:cNvPr id="3207" name="Check Box 135" hidden="1">
              <a:extLst>
                <a:ext uri="{63B3BB69-23CF-44E3-9099-C40C66FF867C}">
                  <a14:compatExt spid="_x0000_s3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34</xdr:row>
          <xdr:rowOff>121920</xdr:rowOff>
        </xdr:from>
        <xdr:to>
          <xdr:col>1</xdr:col>
          <xdr:colOff>144780</xdr:colOff>
          <xdr:row>35</xdr:row>
          <xdr:rowOff>137160</xdr:rowOff>
        </xdr:to>
        <xdr:sp macro="" textlink="">
          <xdr:nvSpPr>
            <xdr:cNvPr id="3210" name="Check Box 138" hidden="1">
              <a:extLst>
                <a:ext uri="{63B3BB69-23CF-44E3-9099-C40C66FF867C}">
                  <a14:compatExt spid="_x0000_s3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37</xdr:row>
          <xdr:rowOff>106680</xdr:rowOff>
        </xdr:from>
        <xdr:to>
          <xdr:col>1</xdr:col>
          <xdr:colOff>152400</xdr:colOff>
          <xdr:row>38</xdr:row>
          <xdr:rowOff>114300</xdr:rowOff>
        </xdr:to>
        <xdr:sp macro="" textlink="">
          <xdr:nvSpPr>
            <xdr:cNvPr id="3212" name="Check Box 140" hidden="1">
              <a:extLst>
                <a:ext uri="{63B3BB69-23CF-44E3-9099-C40C66FF867C}">
                  <a14:compatExt spid="_x0000_s3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37</xdr:row>
          <xdr:rowOff>106680</xdr:rowOff>
        </xdr:from>
        <xdr:to>
          <xdr:col>1</xdr:col>
          <xdr:colOff>152400</xdr:colOff>
          <xdr:row>38</xdr:row>
          <xdr:rowOff>114300</xdr:rowOff>
        </xdr:to>
        <xdr:sp macro="" textlink="">
          <xdr:nvSpPr>
            <xdr:cNvPr id="3213" name="Check Box 141" hidden="1">
              <a:extLst>
                <a:ext uri="{63B3BB69-23CF-44E3-9099-C40C66FF867C}">
                  <a14:compatExt spid="_x0000_s3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37</xdr:row>
          <xdr:rowOff>106680</xdr:rowOff>
        </xdr:from>
        <xdr:to>
          <xdr:col>1</xdr:col>
          <xdr:colOff>152400</xdr:colOff>
          <xdr:row>38</xdr:row>
          <xdr:rowOff>114300</xdr:rowOff>
        </xdr:to>
        <xdr:sp macro="" textlink="">
          <xdr:nvSpPr>
            <xdr:cNvPr id="3214" name="Check Box 142" hidden="1">
              <a:extLst>
                <a:ext uri="{63B3BB69-23CF-44E3-9099-C40C66FF867C}">
                  <a14:compatExt spid="_x0000_s3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38</xdr:row>
          <xdr:rowOff>144780</xdr:rowOff>
        </xdr:from>
        <xdr:to>
          <xdr:col>1</xdr:col>
          <xdr:colOff>144780</xdr:colOff>
          <xdr:row>39</xdr:row>
          <xdr:rowOff>160020</xdr:rowOff>
        </xdr:to>
        <xdr:sp macro="" textlink="">
          <xdr:nvSpPr>
            <xdr:cNvPr id="3215" name="Check Box 143" hidden="1">
              <a:extLst>
                <a:ext uri="{63B3BB69-23CF-44E3-9099-C40C66FF867C}">
                  <a14:compatExt spid="_x0000_s3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31</xdr:row>
          <xdr:rowOff>114300</xdr:rowOff>
        </xdr:from>
        <xdr:to>
          <xdr:col>1</xdr:col>
          <xdr:colOff>152400</xdr:colOff>
          <xdr:row>32</xdr:row>
          <xdr:rowOff>121920</xdr:rowOff>
        </xdr:to>
        <xdr:sp macro="" textlink="">
          <xdr:nvSpPr>
            <xdr:cNvPr id="3217" name="Check Box 145" hidden="1">
              <a:extLst>
                <a:ext uri="{63B3BB69-23CF-44E3-9099-C40C66FF867C}">
                  <a14:compatExt spid="_x0000_s3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13</xdr:row>
          <xdr:rowOff>60960</xdr:rowOff>
        </xdr:from>
        <xdr:to>
          <xdr:col>0</xdr:col>
          <xdr:colOff>518160</xdr:colOff>
          <xdr:row>14</xdr:row>
          <xdr:rowOff>99060</xdr:rowOff>
        </xdr:to>
        <xdr:sp macro="" textlink="">
          <xdr:nvSpPr>
            <xdr:cNvPr id="3253" name="Check Box 181" hidden="1">
              <a:extLst>
                <a:ext uri="{63B3BB69-23CF-44E3-9099-C40C66FF867C}">
                  <a14:compatExt spid="_x0000_s3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28</xdr:row>
          <xdr:rowOff>60960</xdr:rowOff>
        </xdr:from>
        <xdr:to>
          <xdr:col>1</xdr:col>
          <xdr:colOff>106680</xdr:colOff>
          <xdr:row>29</xdr:row>
          <xdr:rowOff>60960</xdr:rowOff>
        </xdr:to>
        <xdr:sp macro="" textlink="">
          <xdr:nvSpPr>
            <xdr:cNvPr id="3255" name="Check Box 183" hidden="1">
              <a:extLst>
                <a:ext uri="{63B3BB69-23CF-44E3-9099-C40C66FF867C}">
                  <a14:compatExt spid="_x0000_s325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19052</xdr:colOff>
      <xdr:row>5</xdr:row>
      <xdr:rowOff>4149</xdr:rowOff>
    </xdr:from>
    <xdr:ext cx="14406032" cy="1720934"/>
    <xdr:sp macro="" textlink="">
      <xdr:nvSpPr>
        <xdr:cNvPr id="3" name="TextBox 2"/>
        <xdr:cNvSpPr txBox="1"/>
      </xdr:nvSpPr>
      <xdr:spPr>
        <a:xfrm>
          <a:off x="19052" y="670899"/>
          <a:ext cx="14406032" cy="1720934"/>
        </a:xfrm>
        <a:prstGeom prst="rect">
          <a:avLst/>
        </a:prstGeom>
        <a:noFill/>
        <a:ln w="3175"/>
        <a:effectLst>
          <a:softEdge rad="12700"/>
        </a:effectLst>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lang="en-CA" sz="1200">
              <a:solidFill>
                <a:sysClr val="windowText" lastClr="000000"/>
              </a:solidFill>
              <a:latin typeface="Arial" panose="020B0604020202020204" pitchFamily="34" charset="0"/>
              <a:cs typeface="Arial" panose="020B0604020202020204" pitchFamily="34" charset="0"/>
            </a:rPr>
            <a:t>A</a:t>
          </a:r>
          <a:r>
            <a:rPr lang="en-CA" sz="1200" baseline="0">
              <a:solidFill>
                <a:sysClr val="windowText" lastClr="000000"/>
              </a:solidFill>
              <a:latin typeface="Arial" panose="020B0604020202020204" pitchFamily="34" charset="0"/>
              <a:cs typeface="Arial" panose="020B0604020202020204" pitchFamily="34" charset="0"/>
            </a:rPr>
            <a:t> distributor shall report, in the form and manner determined by the OEB, the Regulated Return on Equity (ROE) earned in the reporting year.</a:t>
          </a:r>
        </a:p>
        <a:p>
          <a:endParaRPr lang="en-CA" sz="1200" baseline="0">
            <a:solidFill>
              <a:sysClr val="windowText" lastClr="000000"/>
            </a:solidFill>
            <a:latin typeface="Arial" panose="020B0604020202020204" pitchFamily="34" charset="0"/>
            <a:cs typeface="Arial" panose="020B0604020202020204" pitchFamily="34" charset="0"/>
          </a:endParaRPr>
        </a:p>
        <a:p>
          <a:r>
            <a:rPr lang="en-CA" sz="1200" baseline="0">
              <a:solidFill>
                <a:sysClr val="windowText" lastClr="000000"/>
              </a:solidFill>
              <a:latin typeface="Arial" panose="020B0604020202020204" pitchFamily="34" charset="0"/>
              <a:cs typeface="Arial" panose="020B0604020202020204" pitchFamily="34" charset="0"/>
            </a:rPr>
            <a:t>The reported ROE is to be calculated on the same basis as was used in the distributor's last Cost of Service (CoS). </a:t>
          </a:r>
        </a:p>
        <a:p>
          <a:endParaRPr lang="en-CA" sz="1200" baseline="0">
            <a:solidFill>
              <a:sysClr val="windowText" lastClr="000000"/>
            </a:solidFill>
            <a:latin typeface="Arial" panose="020B0604020202020204" pitchFamily="34" charset="0"/>
            <a:cs typeface="Arial" panose="020B0604020202020204" pitchFamily="34" charset="0"/>
          </a:endParaRPr>
        </a:p>
        <a:p>
          <a:r>
            <a:rPr lang="en-CA" sz="1200" b="1" baseline="0">
              <a:solidFill>
                <a:sysClr val="windowText" lastClr="000000"/>
              </a:solidFill>
              <a:latin typeface="Arial" panose="020B0604020202020204" pitchFamily="34" charset="0"/>
              <a:cs typeface="Arial" panose="020B0604020202020204" pitchFamily="34" charset="0"/>
            </a:rPr>
            <a:t>Inputs by Distributor</a:t>
          </a:r>
          <a:r>
            <a:rPr lang="en-CA" sz="1200" baseline="0">
              <a:solidFill>
                <a:sysClr val="windowText" lastClr="000000"/>
              </a:solidFill>
              <a:latin typeface="Arial" panose="020B0604020202020204" pitchFamily="34" charset="0"/>
              <a:cs typeface="Arial" panose="020B0604020202020204" pitchFamily="34" charset="0"/>
            </a:rPr>
            <a:t>: The sign of the input cells are to be aligned with the sign of the accounts reported in RRR 2.1.7. Generally, revenue/gain items are to be entered as negative numbers and expense/loss items are to be entered as positive numbers. Please read the RRR Filing Guide for the detailed guidance on the inputs of the form and appendices. </a:t>
          </a:r>
        </a:p>
        <a:p>
          <a:endParaRPr lang="en-CA" sz="1200" baseline="0">
            <a:solidFill>
              <a:sysClr val="windowText" lastClr="000000"/>
            </a:solidFill>
            <a:latin typeface="Arial" panose="020B0604020202020204" pitchFamily="34" charset="0"/>
            <a:cs typeface="Arial" panose="020B0604020202020204" pitchFamily="34" charset="0"/>
          </a:endParaRPr>
        </a:p>
        <a:p>
          <a:r>
            <a:rPr lang="en-CA" sz="1200" baseline="0">
              <a:solidFill>
                <a:sysClr val="windowText" lastClr="000000"/>
              </a:solidFill>
              <a:latin typeface="Arial" panose="020B0604020202020204" pitchFamily="34" charset="0"/>
              <a:ea typeface="+mn-ea"/>
              <a:cs typeface="Arial" panose="020B0604020202020204" pitchFamily="34" charset="0"/>
            </a:rPr>
            <a:t>Information from the distributor's last CoS Decision and Order and the successfully submitted RRR 2.1.7 trial balance have been pre-populated in this form. Please review each input for accuracy and contact Industry Relations Enquiry if you have any questions.</a:t>
          </a:r>
        </a:p>
        <a:p>
          <a:endParaRPr lang="en-CA" sz="1200" baseline="0">
            <a:solidFill>
              <a:sysClr val="windowText" lastClr="000000"/>
            </a:solidFill>
            <a:latin typeface="Arial" panose="020B0604020202020204" pitchFamily="34" charset="0"/>
            <a:ea typeface="+mn-ea"/>
            <a:cs typeface="Arial" panose="020B0604020202020204" pitchFamily="34" charset="0"/>
          </a:endParaRPr>
        </a:p>
        <a:p>
          <a:endParaRPr lang="en-CA" sz="1000" baseline="0">
            <a:solidFill>
              <a:sysClr val="windowText" lastClr="000000"/>
            </a:solidFill>
            <a:latin typeface="Arial" panose="020B0604020202020204" pitchFamily="34" charset="0"/>
            <a:cs typeface="Arial" panose="020B0604020202020204" pitchFamily="34" charset="0"/>
          </a:endParaRPr>
        </a:p>
        <a:p>
          <a:endParaRPr lang="en-CA" sz="1000">
            <a:solidFill>
              <a:sysClr val="windowText" lastClr="000000"/>
            </a:solidFill>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W50"/>
  <sheetViews>
    <sheetView tabSelected="1" zoomScale="90" zoomScaleNormal="90" zoomScaleSheetLayoutView="90" workbookViewId="0">
      <selection activeCell="A2" sqref="A2:B2"/>
    </sheetView>
  </sheetViews>
  <sheetFormatPr defaultRowHeight="14.4" x14ac:dyDescent="0.3"/>
  <cols>
    <col min="1" max="1" width="11" customWidth="1"/>
    <col min="3" max="3" width="68.33203125" customWidth="1"/>
    <col min="4" max="4" width="171.109375" customWidth="1"/>
    <col min="5" max="5" width="6.5546875" customWidth="1"/>
    <col min="6" max="6" width="3.6640625" customWidth="1"/>
    <col min="7" max="7" width="2.6640625" customWidth="1"/>
  </cols>
  <sheetData>
    <row r="1" spans="1:23" ht="12.75" customHeight="1" thickBot="1" x14ac:dyDescent="0.3">
      <c r="A1" s="5"/>
      <c r="B1" s="5"/>
      <c r="C1" s="5"/>
      <c r="D1" s="5"/>
      <c r="E1" s="5"/>
      <c r="F1" s="5"/>
      <c r="G1" s="5"/>
    </row>
    <row r="2" spans="1:23" ht="21.6" thickBot="1" x14ac:dyDescent="0.35">
      <c r="A2" s="367" t="s">
        <v>244</v>
      </c>
      <c r="B2" s="368"/>
      <c r="C2" s="54"/>
      <c r="G2" s="5"/>
      <c r="I2" s="20"/>
    </row>
    <row r="3" spans="1:23" ht="8.4" customHeight="1" thickBot="1" x14ac:dyDescent="0.3">
      <c r="A3" s="54"/>
      <c r="B3" s="54"/>
      <c r="C3" s="54"/>
      <c r="G3" s="5"/>
    </row>
    <row r="4" spans="1:23" s="145" customFormat="1" ht="18.75" x14ac:dyDescent="0.3">
      <c r="A4" s="347"/>
      <c r="B4" s="146"/>
      <c r="C4" s="146"/>
      <c r="D4" s="147"/>
      <c r="E4" s="159"/>
      <c r="G4" s="5"/>
    </row>
    <row r="5" spans="1:23" ht="15" customHeight="1" x14ac:dyDescent="0.25">
      <c r="A5" s="169" t="s">
        <v>289</v>
      </c>
      <c r="B5" s="115"/>
      <c r="C5" s="115"/>
      <c r="D5" s="149"/>
      <c r="E5" s="115"/>
      <c r="F5" s="119"/>
      <c r="G5" s="5"/>
      <c r="H5" s="119"/>
      <c r="I5" s="119"/>
      <c r="J5" s="119"/>
      <c r="K5" s="119"/>
      <c r="L5" s="109"/>
      <c r="M5" s="109"/>
      <c r="N5" s="109"/>
      <c r="O5" s="109"/>
      <c r="P5" s="109"/>
      <c r="Q5" s="109"/>
      <c r="R5" s="109"/>
      <c r="S5" s="109"/>
      <c r="T5" s="109"/>
      <c r="U5" s="109"/>
      <c r="V5" s="109"/>
      <c r="W5" s="109"/>
    </row>
    <row r="6" spans="1:23" ht="15" customHeight="1" x14ac:dyDescent="0.25">
      <c r="A6" s="148"/>
      <c r="B6" s="115"/>
      <c r="C6" s="115"/>
      <c r="D6" s="149"/>
      <c r="E6" s="115"/>
      <c r="F6" s="119"/>
      <c r="G6" s="5"/>
      <c r="H6" s="119"/>
      <c r="I6" s="119"/>
      <c r="J6" s="119"/>
      <c r="K6" s="119"/>
      <c r="L6" s="109"/>
      <c r="M6" s="109"/>
      <c r="N6" s="109"/>
      <c r="O6" s="109"/>
      <c r="P6" s="109"/>
      <c r="Q6" s="109"/>
      <c r="R6" s="109"/>
      <c r="S6" s="109"/>
      <c r="T6" s="109"/>
      <c r="U6" s="109"/>
      <c r="V6" s="109"/>
      <c r="W6" s="109"/>
    </row>
    <row r="7" spans="1:23" s="355" customFormat="1" ht="15.6" x14ac:dyDescent="0.3">
      <c r="A7" s="165"/>
      <c r="B7" s="351" t="s">
        <v>261</v>
      </c>
      <c r="C7" s="352" t="s">
        <v>260</v>
      </c>
      <c r="D7" s="353"/>
      <c r="E7" s="228"/>
      <c r="F7" s="110"/>
      <c r="G7" s="354"/>
      <c r="H7" s="110"/>
      <c r="I7" s="110"/>
      <c r="J7" s="110"/>
      <c r="K7" s="110"/>
      <c r="L7" s="110"/>
      <c r="M7" s="110"/>
      <c r="N7" s="110"/>
      <c r="O7" s="110"/>
      <c r="P7" s="110"/>
      <c r="Q7" s="110"/>
      <c r="R7" s="110"/>
      <c r="S7" s="110"/>
      <c r="T7" s="110"/>
      <c r="U7" s="110"/>
      <c r="V7" s="110"/>
      <c r="W7" s="110"/>
    </row>
    <row r="8" spans="1:23" ht="15" x14ac:dyDescent="0.25">
      <c r="A8" s="161"/>
      <c r="B8" s="163"/>
      <c r="C8" s="162"/>
      <c r="D8" s="151"/>
      <c r="E8" s="112"/>
      <c r="F8" s="109"/>
      <c r="G8" s="5"/>
      <c r="H8" s="109"/>
      <c r="I8" s="109"/>
      <c r="J8" s="109"/>
      <c r="K8" s="109"/>
      <c r="L8" s="109"/>
      <c r="M8" s="109"/>
      <c r="N8" s="109"/>
      <c r="O8" s="109"/>
      <c r="P8" s="109"/>
      <c r="Q8" s="109"/>
      <c r="R8" s="109"/>
      <c r="S8" s="109"/>
      <c r="T8" s="109"/>
      <c r="U8" s="109"/>
      <c r="V8" s="109"/>
      <c r="W8" s="109"/>
    </row>
    <row r="9" spans="1:23" ht="15.75" x14ac:dyDescent="0.25">
      <c r="A9" s="165" t="s">
        <v>277</v>
      </c>
      <c r="B9" s="112"/>
      <c r="C9" s="357"/>
      <c r="D9" s="183"/>
      <c r="E9" s="112"/>
      <c r="F9" s="109"/>
      <c r="G9" s="5"/>
      <c r="H9" s="109"/>
      <c r="I9" s="109"/>
      <c r="J9" s="109"/>
      <c r="K9" s="109"/>
      <c r="L9" s="109"/>
      <c r="M9" s="109"/>
      <c r="N9" s="109"/>
      <c r="O9" s="109"/>
      <c r="P9" s="109"/>
      <c r="Q9" s="109"/>
      <c r="R9" s="109"/>
      <c r="S9" s="109"/>
      <c r="T9" s="109"/>
      <c r="U9" s="109"/>
      <c r="V9" s="109"/>
      <c r="W9" s="109"/>
    </row>
    <row r="10" spans="1:23" ht="15" x14ac:dyDescent="0.25">
      <c r="A10" s="348"/>
      <c r="B10" s="152">
        <v>1</v>
      </c>
      <c r="C10" s="167" t="s">
        <v>430</v>
      </c>
      <c r="D10" s="180"/>
      <c r="E10" s="115"/>
      <c r="F10" s="119"/>
      <c r="G10" s="5"/>
      <c r="H10" s="119"/>
      <c r="I10" s="119"/>
      <c r="J10" s="119"/>
      <c r="K10" s="119"/>
      <c r="L10" s="119"/>
      <c r="M10" s="109"/>
      <c r="N10" s="109"/>
      <c r="O10" s="109"/>
      <c r="P10" s="109"/>
      <c r="Q10" s="109"/>
      <c r="R10" s="109"/>
      <c r="S10" s="109"/>
      <c r="T10" s="109"/>
      <c r="U10" s="109"/>
      <c r="V10" s="109"/>
      <c r="W10" s="109"/>
    </row>
    <row r="11" spans="1:23" ht="15" x14ac:dyDescent="0.25">
      <c r="A11" s="348"/>
      <c r="B11" s="152">
        <v>2</v>
      </c>
      <c r="C11" s="167" t="s">
        <v>351</v>
      </c>
      <c r="D11" s="180"/>
      <c r="E11" s="115"/>
      <c r="F11" s="119"/>
      <c r="G11" s="5"/>
      <c r="H11" s="119"/>
      <c r="I11" s="119"/>
      <c r="J11" s="119"/>
      <c r="K11" s="119"/>
      <c r="L11" s="119"/>
      <c r="M11" s="109"/>
      <c r="N11" s="109"/>
      <c r="O11" s="109"/>
      <c r="P11" s="109"/>
      <c r="Q11" s="109"/>
      <c r="R11" s="109"/>
      <c r="S11" s="109"/>
      <c r="T11" s="109"/>
      <c r="U11" s="109"/>
      <c r="V11" s="109"/>
      <c r="W11" s="109"/>
    </row>
    <row r="12" spans="1:23" x14ac:dyDescent="0.3">
      <c r="A12" s="348"/>
      <c r="B12" s="152">
        <f t="shared" ref="B12" si="0">B11+1</f>
        <v>3</v>
      </c>
      <c r="C12" s="167" t="s">
        <v>431</v>
      </c>
      <c r="D12" s="181"/>
      <c r="E12" s="160"/>
      <c r="F12" s="144"/>
      <c r="G12" s="5"/>
      <c r="H12" s="144"/>
      <c r="I12" s="144"/>
      <c r="J12" s="144"/>
      <c r="K12" s="144"/>
      <c r="L12" s="144"/>
      <c r="M12" s="144"/>
      <c r="N12" s="144"/>
      <c r="O12" s="144"/>
      <c r="P12" s="144"/>
      <c r="Q12" s="144"/>
      <c r="R12" s="144"/>
      <c r="S12" s="144"/>
      <c r="T12" s="144"/>
      <c r="U12" s="109"/>
      <c r="V12" s="109"/>
      <c r="W12" s="109"/>
    </row>
    <row r="13" spans="1:23" x14ac:dyDescent="0.3">
      <c r="A13" s="348"/>
      <c r="B13" s="152">
        <v>4</v>
      </c>
      <c r="C13" s="167" t="s">
        <v>432</v>
      </c>
      <c r="D13" s="181"/>
      <c r="E13" s="160"/>
      <c r="F13" s="144"/>
      <c r="G13" s="5"/>
      <c r="H13" s="144"/>
      <c r="I13" s="144"/>
      <c r="J13" s="144"/>
      <c r="K13" s="144"/>
      <c r="L13" s="144"/>
      <c r="M13" s="144"/>
      <c r="N13" s="144"/>
      <c r="O13" s="144"/>
      <c r="P13" s="144"/>
      <c r="Q13" s="144"/>
      <c r="R13" s="144"/>
      <c r="S13" s="144"/>
      <c r="T13" s="144"/>
      <c r="U13" s="109"/>
      <c r="V13" s="109"/>
      <c r="W13" s="109"/>
    </row>
    <row r="14" spans="1:23" x14ac:dyDescent="0.3">
      <c r="A14" s="348"/>
      <c r="B14" s="152">
        <v>5</v>
      </c>
      <c r="C14" s="167" t="s">
        <v>433</v>
      </c>
      <c r="D14" s="181"/>
      <c r="E14" s="160"/>
      <c r="F14" s="144"/>
      <c r="G14" s="5"/>
      <c r="H14" s="144"/>
      <c r="I14" s="144"/>
      <c r="J14" s="144"/>
      <c r="K14" s="144"/>
      <c r="L14" s="144"/>
      <c r="M14" s="144"/>
      <c r="N14" s="144"/>
      <c r="O14" s="144"/>
      <c r="P14" s="144"/>
      <c r="Q14" s="144"/>
      <c r="R14" s="144"/>
      <c r="S14" s="144"/>
      <c r="T14" s="144"/>
      <c r="U14" s="109"/>
      <c r="V14" s="109"/>
      <c r="W14" s="109"/>
    </row>
    <row r="15" spans="1:23" ht="21" customHeight="1" x14ac:dyDescent="0.3">
      <c r="A15" s="165" t="s">
        <v>265</v>
      </c>
      <c r="B15" s="164"/>
      <c r="C15" s="168"/>
      <c r="D15" s="182"/>
      <c r="E15" s="160"/>
      <c r="F15" s="144"/>
      <c r="G15" s="5"/>
      <c r="H15" s="144"/>
      <c r="I15" s="144"/>
      <c r="J15" s="144"/>
      <c r="K15" s="144"/>
      <c r="L15" s="144"/>
      <c r="M15" s="144"/>
      <c r="N15" s="144"/>
      <c r="O15" s="144"/>
      <c r="P15" s="144"/>
      <c r="Q15" s="144"/>
      <c r="R15" s="144"/>
      <c r="S15" s="144"/>
      <c r="T15" s="144"/>
      <c r="U15" s="109"/>
      <c r="V15" s="109"/>
      <c r="W15" s="109"/>
    </row>
    <row r="16" spans="1:23" ht="15" x14ac:dyDescent="0.25">
      <c r="A16" s="348"/>
      <c r="B16" s="152">
        <v>1</v>
      </c>
      <c r="C16" s="167" t="s">
        <v>353</v>
      </c>
      <c r="D16" s="180"/>
      <c r="E16" s="115"/>
      <c r="F16" s="119"/>
      <c r="G16" s="5"/>
      <c r="H16" s="119"/>
      <c r="I16" s="119"/>
      <c r="J16" s="119"/>
      <c r="K16" s="119"/>
      <c r="L16" s="119"/>
      <c r="M16" s="119"/>
      <c r="N16" s="119"/>
      <c r="O16" s="119"/>
      <c r="P16" s="119"/>
      <c r="Q16" s="119"/>
      <c r="R16" s="109"/>
      <c r="S16" s="109"/>
      <c r="T16" s="109"/>
      <c r="U16" s="109"/>
      <c r="V16" s="109"/>
      <c r="W16" s="109"/>
    </row>
    <row r="17" spans="1:23" ht="15" x14ac:dyDescent="0.25">
      <c r="A17" s="348"/>
      <c r="B17" s="152">
        <f>B16+1</f>
        <v>2</v>
      </c>
      <c r="C17" s="167" t="s">
        <v>425</v>
      </c>
      <c r="D17" s="181"/>
      <c r="E17" s="160"/>
      <c r="F17" s="144"/>
      <c r="G17" s="5"/>
      <c r="H17" s="144"/>
      <c r="I17" s="144"/>
      <c r="J17" s="144"/>
      <c r="K17" s="144"/>
      <c r="L17" s="144"/>
      <c r="M17" s="144"/>
      <c r="N17" s="144"/>
      <c r="O17" s="144"/>
      <c r="P17" s="144"/>
      <c r="Q17" s="144"/>
      <c r="R17" s="144"/>
      <c r="S17" s="144"/>
      <c r="T17" s="144"/>
      <c r="U17" s="109"/>
      <c r="V17" s="109"/>
      <c r="W17" s="109"/>
    </row>
    <row r="18" spans="1:23" ht="15" x14ac:dyDescent="0.25">
      <c r="A18" s="348"/>
      <c r="B18" s="152">
        <f t="shared" ref="B18:B19" si="1">B17+1</f>
        <v>3</v>
      </c>
      <c r="C18" s="167" t="s">
        <v>424</v>
      </c>
      <c r="D18" s="180"/>
      <c r="E18" s="115"/>
      <c r="F18" s="119"/>
      <c r="G18" s="5"/>
      <c r="H18" s="119"/>
      <c r="I18" s="119"/>
      <c r="J18" s="119"/>
      <c r="K18" s="119"/>
      <c r="L18" s="119"/>
      <c r="M18" s="119"/>
      <c r="N18" s="119"/>
      <c r="O18" s="119"/>
      <c r="P18" s="119"/>
      <c r="Q18" s="119"/>
      <c r="R18" s="109"/>
      <c r="S18" s="109"/>
      <c r="T18" s="109"/>
      <c r="U18" s="109"/>
      <c r="V18" s="109"/>
      <c r="W18" s="109"/>
    </row>
    <row r="19" spans="1:23" ht="15" x14ac:dyDescent="0.25">
      <c r="A19" s="348"/>
      <c r="B19" s="152">
        <f t="shared" si="1"/>
        <v>4</v>
      </c>
      <c r="C19" s="167" t="s">
        <v>356</v>
      </c>
      <c r="D19" s="180"/>
      <c r="E19" s="115"/>
      <c r="F19" s="119"/>
      <c r="G19" s="5"/>
      <c r="H19" s="119"/>
      <c r="I19" s="119"/>
      <c r="J19" s="119"/>
      <c r="K19" s="119"/>
      <c r="L19" s="119"/>
      <c r="M19" s="119"/>
      <c r="N19" s="119"/>
      <c r="O19" s="119"/>
      <c r="P19" s="119"/>
      <c r="Q19" s="119"/>
      <c r="R19" s="109"/>
      <c r="S19" s="109"/>
      <c r="T19" s="109"/>
      <c r="U19" s="109"/>
      <c r="V19" s="109"/>
      <c r="W19" s="109"/>
    </row>
    <row r="20" spans="1:23" ht="15" x14ac:dyDescent="0.25">
      <c r="A20" s="348"/>
      <c r="B20" s="152">
        <v>5</v>
      </c>
      <c r="C20" s="167" t="s">
        <v>354</v>
      </c>
      <c r="D20" s="180"/>
      <c r="E20" s="115"/>
      <c r="F20" s="119"/>
      <c r="G20" s="5"/>
      <c r="H20" s="119"/>
      <c r="I20" s="119"/>
      <c r="J20" s="119"/>
      <c r="K20" s="119"/>
      <c r="L20" s="119"/>
      <c r="M20" s="119"/>
      <c r="N20" s="109"/>
      <c r="O20" s="109"/>
      <c r="P20" s="109"/>
      <c r="Q20" s="109"/>
      <c r="R20" s="109"/>
      <c r="S20" s="109"/>
      <c r="T20" s="109"/>
      <c r="U20" s="109"/>
      <c r="V20" s="109"/>
      <c r="W20" s="109"/>
    </row>
    <row r="21" spans="1:23" x14ac:dyDescent="0.3">
      <c r="A21" s="348"/>
      <c r="B21" s="152">
        <v>6</v>
      </c>
      <c r="C21" s="167" t="s">
        <v>360</v>
      </c>
      <c r="D21" s="180"/>
      <c r="E21" s="115"/>
      <c r="F21" s="119"/>
      <c r="G21" s="5"/>
      <c r="H21" s="119"/>
      <c r="I21" s="119"/>
      <c r="J21" s="119"/>
      <c r="K21" s="119"/>
      <c r="L21" s="119"/>
      <c r="M21" s="119"/>
      <c r="N21" s="119"/>
      <c r="O21" s="119"/>
      <c r="P21" s="119"/>
      <c r="Q21" s="119"/>
      <c r="R21" s="119"/>
      <c r="S21" s="119"/>
      <c r="T21" s="109"/>
      <c r="U21" s="109"/>
      <c r="V21" s="109"/>
      <c r="W21" s="109"/>
    </row>
    <row r="22" spans="1:23" ht="15" x14ac:dyDescent="0.25">
      <c r="A22" s="348"/>
      <c r="B22" s="152">
        <v>7</v>
      </c>
      <c r="C22" s="167" t="s">
        <v>355</v>
      </c>
      <c r="D22" s="183"/>
      <c r="E22" s="112"/>
      <c r="F22" s="109"/>
      <c r="G22" s="5"/>
      <c r="H22" s="109"/>
      <c r="I22" s="109"/>
      <c r="J22" s="109"/>
      <c r="K22" s="109"/>
      <c r="L22" s="109"/>
      <c r="M22" s="109"/>
      <c r="N22" s="109"/>
      <c r="O22" s="109"/>
      <c r="P22" s="109"/>
      <c r="Q22" s="109"/>
      <c r="R22" s="109"/>
      <c r="S22" s="109"/>
      <c r="T22" s="109"/>
      <c r="U22" s="109"/>
      <c r="V22" s="109"/>
      <c r="W22" s="109"/>
    </row>
    <row r="23" spans="1:23" ht="15" x14ac:dyDescent="0.25">
      <c r="A23" s="348"/>
      <c r="B23" s="152">
        <v>8</v>
      </c>
      <c r="C23" s="167" t="s">
        <v>427</v>
      </c>
      <c r="D23" s="183"/>
      <c r="E23" s="112"/>
      <c r="F23" s="109"/>
      <c r="G23" s="5"/>
      <c r="H23" s="109"/>
      <c r="I23" s="109"/>
      <c r="J23" s="109"/>
      <c r="K23" s="109"/>
      <c r="L23" s="109"/>
      <c r="M23" s="109"/>
      <c r="N23" s="109"/>
      <c r="O23" s="109"/>
      <c r="P23" s="109"/>
      <c r="Q23" s="109"/>
      <c r="R23" s="109"/>
      <c r="S23" s="109"/>
      <c r="T23" s="109"/>
      <c r="U23" s="109"/>
      <c r="V23" s="109"/>
      <c r="W23" s="109"/>
    </row>
    <row r="24" spans="1:23" ht="15" x14ac:dyDescent="0.25">
      <c r="A24" s="348"/>
      <c r="B24" s="152">
        <v>9</v>
      </c>
      <c r="C24" s="167" t="s">
        <v>426</v>
      </c>
      <c r="D24" s="183"/>
      <c r="E24" s="112"/>
      <c r="F24" s="109"/>
      <c r="G24" s="5"/>
      <c r="H24" s="109"/>
      <c r="I24" s="109"/>
      <c r="J24" s="109"/>
      <c r="K24" s="109"/>
      <c r="L24" s="109"/>
      <c r="M24" s="109"/>
      <c r="N24" s="109"/>
      <c r="O24" s="109"/>
      <c r="P24" s="109"/>
      <c r="Q24" s="109"/>
      <c r="R24" s="109"/>
      <c r="S24" s="109"/>
      <c r="T24" s="109"/>
      <c r="U24" s="109"/>
      <c r="V24" s="109"/>
      <c r="W24" s="109"/>
    </row>
    <row r="25" spans="1:23" ht="15" x14ac:dyDescent="0.25">
      <c r="A25" s="348"/>
      <c r="B25" s="152">
        <v>10</v>
      </c>
      <c r="C25" s="167" t="s">
        <v>357</v>
      </c>
      <c r="D25" s="180"/>
      <c r="E25" s="115"/>
      <c r="F25" s="119"/>
      <c r="G25" s="5"/>
      <c r="H25" s="119"/>
      <c r="I25" s="119"/>
      <c r="J25" s="119"/>
      <c r="K25" s="119"/>
      <c r="L25" s="119"/>
      <c r="M25" s="119"/>
      <c r="N25" s="109"/>
      <c r="O25" s="109"/>
      <c r="P25" s="109"/>
      <c r="Q25" s="109"/>
      <c r="R25" s="109"/>
      <c r="S25" s="109"/>
      <c r="T25" s="109"/>
      <c r="U25" s="109"/>
      <c r="V25" s="109"/>
      <c r="W25" s="109"/>
    </row>
    <row r="26" spans="1:23" ht="15" x14ac:dyDescent="0.25">
      <c r="A26" s="348"/>
      <c r="B26" s="152">
        <v>11</v>
      </c>
      <c r="C26" s="167" t="s">
        <v>428</v>
      </c>
      <c r="D26" s="180"/>
      <c r="E26" s="115"/>
      <c r="F26" s="119"/>
      <c r="G26" s="5"/>
      <c r="H26" s="119"/>
      <c r="I26" s="119"/>
      <c r="J26" s="119"/>
      <c r="K26" s="119"/>
      <c r="L26" s="119"/>
      <c r="M26" s="119"/>
      <c r="N26" s="119"/>
      <c r="O26" s="119"/>
      <c r="P26" s="119"/>
      <c r="Q26" s="119"/>
      <c r="R26" s="119"/>
      <c r="S26" s="119"/>
      <c r="T26" s="119"/>
      <c r="U26" s="119"/>
      <c r="V26" s="119"/>
      <c r="W26" s="109"/>
    </row>
    <row r="27" spans="1:23" ht="15" x14ac:dyDescent="0.25">
      <c r="A27" s="348"/>
      <c r="B27" s="152">
        <v>12</v>
      </c>
      <c r="C27" s="167" t="s">
        <v>429</v>
      </c>
      <c r="D27" s="180"/>
      <c r="E27" s="115"/>
      <c r="F27" s="119"/>
      <c r="G27" s="5"/>
      <c r="H27" s="119"/>
      <c r="I27" s="119"/>
      <c r="J27" s="119"/>
      <c r="K27" s="119"/>
      <c r="L27" s="119"/>
      <c r="M27" s="119"/>
      <c r="N27" s="109"/>
      <c r="O27" s="109"/>
      <c r="P27" s="109"/>
      <c r="Q27" s="109"/>
      <c r="R27" s="109"/>
      <c r="S27" s="109"/>
      <c r="T27" s="109"/>
      <c r="U27" s="109"/>
      <c r="V27" s="109"/>
      <c r="W27" s="109"/>
    </row>
    <row r="28" spans="1:23" ht="15.75" x14ac:dyDescent="0.25">
      <c r="A28" s="165" t="s">
        <v>264</v>
      </c>
      <c r="B28" s="152"/>
      <c r="C28" s="167"/>
      <c r="D28" s="180"/>
      <c r="E28" s="115"/>
      <c r="F28" s="119"/>
      <c r="G28" s="5"/>
      <c r="H28" s="119"/>
      <c r="I28" s="119"/>
      <c r="J28" s="119"/>
      <c r="K28" s="119"/>
      <c r="L28" s="119"/>
      <c r="M28" s="119"/>
      <c r="N28" s="109"/>
      <c r="O28" s="109"/>
      <c r="P28" s="109"/>
      <c r="Q28" s="109"/>
      <c r="R28" s="109"/>
      <c r="S28" s="109"/>
      <c r="T28" s="109"/>
      <c r="U28" s="109"/>
      <c r="V28" s="109"/>
      <c r="W28" s="109"/>
    </row>
    <row r="29" spans="1:23" ht="15" x14ac:dyDescent="0.25">
      <c r="A29" s="348"/>
      <c r="B29" s="152">
        <v>1</v>
      </c>
      <c r="C29" s="167" t="s">
        <v>434</v>
      </c>
      <c r="D29" s="180"/>
      <c r="E29" s="115"/>
      <c r="F29" s="119"/>
      <c r="G29" s="5"/>
      <c r="H29" s="119"/>
      <c r="I29" s="119"/>
      <c r="J29" s="119"/>
      <c r="K29" s="119"/>
      <c r="L29" s="119"/>
      <c r="M29" s="119"/>
      <c r="N29" s="119"/>
      <c r="O29" s="119"/>
      <c r="P29" s="119"/>
      <c r="Q29" s="119"/>
      <c r="R29" s="119"/>
      <c r="S29" s="119"/>
      <c r="T29" s="119"/>
      <c r="U29" s="119"/>
      <c r="V29" s="119"/>
      <c r="W29" s="109"/>
    </row>
    <row r="30" spans="1:23" ht="15" customHeight="1" x14ac:dyDescent="0.25">
      <c r="A30" s="348"/>
      <c r="B30" s="152">
        <v>2</v>
      </c>
      <c r="C30" s="167" t="s">
        <v>440</v>
      </c>
      <c r="D30" s="180"/>
      <c r="E30" s="115"/>
      <c r="F30" s="119"/>
      <c r="G30" s="5"/>
      <c r="H30" s="119"/>
      <c r="I30" s="119"/>
      <c r="J30" s="119"/>
      <c r="K30" s="119"/>
      <c r="L30" s="119"/>
      <c r="M30" s="119"/>
      <c r="N30" s="119"/>
      <c r="O30" s="119"/>
      <c r="P30" s="119"/>
      <c r="Q30" s="119"/>
      <c r="R30" s="119"/>
      <c r="S30" s="119"/>
      <c r="T30" s="119"/>
      <c r="U30" s="119"/>
      <c r="V30" s="119"/>
      <c r="W30" s="119"/>
    </row>
    <row r="31" spans="1:23" ht="15" customHeight="1" x14ac:dyDescent="0.25">
      <c r="A31" s="165" t="s">
        <v>352</v>
      </c>
      <c r="B31" s="152"/>
      <c r="C31" s="167"/>
      <c r="D31" s="180"/>
      <c r="E31" s="115"/>
      <c r="F31" s="119"/>
      <c r="G31" s="5"/>
      <c r="H31" s="119"/>
      <c r="I31" s="119"/>
      <c r="J31" s="119"/>
      <c r="K31" s="119"/>
      <c r="L31" s="119"/>
      <c r="M31" s="119"/>
      <c r="N31" s="119"/>
      <c r="O31" s="119"/>
      <c r="P31" s="119"/>
      <c r="Q31" s="119"/>
      <c r="R31" s="119"/>
      <c r="S31" s="119"/>
      <c r="T31" s="119"/>
      <c r="U31" s="119"/>
      <c r="V31" s="119"/>
      <c r="W31" s="119"/>
    </row>
    <row r="32" spans="1:23" ht="15" x14ac:dyDescent="0.25">
      <c r="A32" s="348"/>
      <c r="B32" s="152">
        <v>1</v>
      </c>
      <c r="C32" s="167" t="s">
        <v>435</v>
      </c>
      <c r="D32" s="183"/>
      <c r="E32" s="112"/>
      <c r="F32" s="109"/>
      <c r="G32" s="5"/>
      <c r="H32" s="109"/>
      <c r="I32" s="109"/>
      <c r="J32" s="109"/>
      <c r="K32" s="109"/>
      <c r="L32" s="109"/>
      <c r="M32" s="109"/>
      <c r="N32" s="109"/>
      <c r="O32" s="109"/>
      <c r="P32" s="109"/>
      <c r="Q32" s="109"/>
      <c r="R32" s="109"/>
      <c r="S32" s="109"/>
      <c r="T32" s="109"/>
      <c r="U32" s="109"/>
      <c r="V32" s="109"/>
      <c r="W32" s="109"/>
    </row>
    <row r="33" spans="1:23" ht="15" x14ac:dyDescent="0.25">
      <c r="A33" s="348"/>
      <c r="B33" s="152">
        <v>2</v>
      </c>
      <c r="C33" s="167" t="s">
        <v>436</v>
      </c>
      <c r="D33" s="183"/>
      <c r="E33" s="112"/>
      <c r="F33" s="109"/>
      <c r="G33" s="5"/>
      <c r="H33" s="109"/>
      <c r="I33" s="109"/>
      <c r="J33" s="109"/>
      <c r="K33" s="109"/>
      <c r="L33" s="109"/>
      <c r="M33" s="109"/>
      <c r="N33" s="109"/>
      <c r="O33" s="109"/>
      <c r="P33" s="109"/>
      <c r="Q33" s="109"/>
      <c r="R33" s="109"/>
      <c r="S33" s="109"/>
      <c r="T33" s="109"/>
      <c r="U33" s="109"/>
      <c r="V33" s="109"/>
      <c r="W33" s="109"/>
    </row>
    <row r="34" spans="1:23" ht="15" x14ac:dyDescent="0.25">
      <c r="A34" s="348"/>
      <c r="B34" s="152">
        <v>3</v>
      </c>
      <c r="C34" s="167" t="s">
        <v>437</v>
      </c>
      <c r="D34" s="183"/>
      <c r="E34" s="112"/>
      <c r="F34" s="109"/>
      <c r="G34" s="5"/>
      <c r="H34" s="109"/>
      <c r="I34" s="109"/>
      <c r="J34" s="109"/>
      <c r="K34" s="109"/>
      <c r="L34" s="109"/>
      <c r="M34" s="109"/>
      <c r="N34" s="109"/>
      <c r="O34" s="109"/>
      <c r="P34" s="109"/>
      <c r="Q34" s="109"/>
      <c r="R34" s="109"/>
      <c r="S34" s="109"/>
      <c r="T34" s="109"/>
      <c r="U34" s="109"/>
      <c r="V34" s="109"/>
      <c r="W34" s="109"/>
    </row>
    <row r="35" spans="1:23" ht="15" x14ac:dyDescent="0.25">
      <c r="A35" s="348"/>
      <c r="B35" s="152">
        <v>4</v>
      </c>
      <c r="C35" s="167" t="s">
        <v>438</v>
      </c>
      <c r="D35" s="183"/>
      <c r="E35" s="112"/>
      <c r="F35" s="109"/>
      <c r="G35" s="5"/>
      <c r="H35" s="109"/>
      <c r="I35" s="109"/>
      <c r="J35" s="109"/>
      <c r="K35" s="109"/>
      <c r="L35" s="109"/>
      <c r="M35" s="109"/>
      <c r="N35" s="109"/>
      <c r="O35" s="109"/>
      <c r="P35" s="109"/>
      <c r="Q35" s="109"/>
      <c r="R35" s="109"/>
      <c r="S35" s="109"/>
      <c r="T35" s="109"/>
      <c r="U35" s="109"/>
      <c r="V35" s="109"/>
      <c r="W35" s="109"/>
    </row>
    <row r="36" spans="1:23" ht="15.75" x14ac:dyDescent="0.25">
      <c r="A36" s="165" t="s">
        <v>279</v>
      </c>
      <c r="B36" s="152"/>
      <c r="C36" s="167"/>
      <c r="D36" s="183"/>
      <c r="E36" s="112"/>
      <c r="F36" s="109"/>
      <c r="G36" s="5"/>
      <c r="H36" s="109"/>
      <c r="I36" s="109"/>
      <c r="J36" s="109"/>
      <c r="K36" s="109"/>
      <c r="L36" s="109"/>
      <c r="M36" s="109"/>
      <c r="N36" s="109"/>
      <c r="O36" s="109"/>
      <c r="P36" s="109"/>
      <c r="Q36" s="109"/>
      <c r="R36" s="109"/>
      <c r="S36" s="109"/>
      <c r="T36" s="109"/>
      <c r="U36" s="109"/>
      <c r="V36" s="109"/>
      <c r="W36" s="109"/>
    </row>
    <row r="37" spans="1:23" ht="15" customHeight="1" x14ac:dyDescent="0.25">
      <c r="A37" s="348"/>
      <c r="B37" s="152">
        <v>1</v>
      </c>
      <c r="C37" s="167" t="s">
        <v>245</v>
      </c>
      <c r="D37" s="183"/>
      <c r="E37" s="112"/>
      <c r="F37" s="109"/>
      <c r="G37" s="5"/>
      <c r="H37" s="109"/>
      <c r="I37" s="109"/>
      <c r="J37" s="109"/>
      <c r="K37" s="109"/>
      <c r="L37" s="109"/>
      <c r="M37" s="109"/>
      <c r="N37" s="109"/>
      <c r="O37" s="109"/>
      <c r="P37" s="109"/>
      <c r="Q37" s="109"/>
      <c r="R37" s="109"/>
      <c r="S37" s="109"/>
      <c r="T37" s="109"/>
      <c r="U37" s="109"/>
      <c r="V37" s="109"/>
      <c r="W37" s="109"/>
    </row>
    <row r="38" spans="1:23" ht="15" x14ac:dyDescent="0.25">
      <c r="A38" s="348"/>
      <c r="B38" s="152">
        <v>2</v>
      </c>
      <c r="C38" s="167" t="s">
        <v>344</v>
      </c>
      <c r="D38" s="183"/>
      <c r="E38" s="112"/>
      <c r="F38" s="109"/>
      <c r="G38" s="5"/>
      <c r="H38" s="109"/>
      <c r="I38" s="109"/>
      <c r="J38" s="109"/>
      <c r="K38" s="109"/>
      <c r="L38" s="109"/>
      <c r="M38" s="109"/>
      <c r="N38" s="109"/>
      <c r="O38" s="109"/>
      <c r="P38" s="109"/>
      <c r="Q38" s="109"/>
      <c r="R38" s="109"/>
      <c r="S38" s="109"/>
      <c r="T38" s="109"/>
      <c r="U38" s="109"/>
      <c r="V38" s="109"/>
      <c r="W38" s="109"/>
    </row>
    <row r="39" spans="1:23" ht="15" x14ac:dyDescent="0.25">
      <c r="A39" s="348"/>
      <c r="B39" s="152">
        <v>3</v>
      </c>
      <c r="C39" s="167" t="s">
        <v>439</v>
      </c>
      <c r="D39" s="183"/>
      <c r="E39" s="112"/>
      <c r="F39" s="109"/>
      <c r="G39" s="5"/>
      <c r="H39" s="109"/>
      <c r="I39" s="109"/>
      <c r="J39" s="109"/>
      <c r="K39" s="109"/>
      <c r="L39" s="109"/>
      <c r="M39" s="109"/>
      <c r="N39" s="109"/>
      <c r="O39" s="109"/>
      <c r="P39" s="109"/>
      <c r="Q39" s="109"/>
      <c r="R39" s="109"/>
      <c r="S39" s="109"/>
      <c r="T39" s="109"/>
      <c r="U39" s="109"/>
      <c r="V39" s="109"/>
      <c r="W39" s="109"/>
    </row>
    <row r="40" spans="1:23" ht="15" customHeight="1" x14ac:dyDescent="0.3">
      <c r="A40" s="153"/>
      <c r="B40" s="152"/>
      <c r="C40" s="167"/>
      <c r="D40" s="184"/>
      <c r="E40" s="154"/>
      <c r="G40" s="5"/>
    </row>
    <row r="41" spans="1:23" ht="15" customHeight="1" x14ac:dyDescent="0.3">
      <c r="A41" s="153"/>
      <c r="B41" s="152"/>
      <c r="C41" s="160"/>
      <c r="D41" s="155"/>
      <c r="E41" s="154"/>
      <c r="G41" s="5"/>
    </row>
    <row r="42" spans="1:23" x14ac:dyDescent="0.3">
      <c r="A42" s="150" t="s">
        <v>257</v>
      </c>
      <c r="B42" s="154"/>
      <c r="C42" s="154"/>
      <c r="D42" s="155"/>
      <c r="E42" s="154"/>
      <c r="G42" s="5"/>
    </row>
    <row r="43" spans="1:23" x14ac:dyDescent="0.3">
      <c r="A43" s="153"/>
      <c r="B43" s="112" t="s">
        <v>258</v>
      </c>
      <c r="C43" s="154"/>
      <c r="D43" s="155"/>
      <c r="E43" s="154"/>
      <c r="G43" s="5"/>
    </row>
    <row r="44" spans="1:23" x14ac:dyDescent="0.3">
      <c r="A44" s="153"/>
      <c r="B44" s="365" t="s">
        <v>259</v>
      </c>
      <c r="C44" s="366"/>
      <c r="D44" s="155"/>
      <c r="E44" s="154"/>
      <c r="G44" s="5"/>
      <c r="I44" s="109"/>
    </row>
    <row r="45" spans="1:23" x14ac:dyDescent="0.3">
      <c r="A45" s="153"/>
      <c r="B45" s="154"/>
      <c r="C45" s="154"/>
      <c r="D45" s="155"/>
      <c r="E45" s="154"/>
      <c r="G45" s="5"/>
    </row>
    <row r="46" spans="1:23" x14ac:dyDescent="0.3">
      <c r="A46" s="153"/>
      <c r="B46" s="112"/>
      <c r="C46" s="112"/>
      <c r="D46" s="155"/>
      <c r="E46" s="154"/>
      <c r="G46" s="5"/>
    </row>
    <row r="47" spans="1:23" x14ac:dyDescent="0.3">
      <c r="A47" s="153"/>
      <c r="B47" s="154"/>
      <c r="C47" s="154"/>
      <c r="D47" s="155"/>
      <c r="E47" s="154"/>
      <c r="G47" s="5"/>
    </row>
    <row r="48" spans="1:23" ht="15" thickBot="1" x14ac:dyDescent="0.35">
      <c r="A48" s="156"/>
      <c r="B48" s="157"/>
      <c r="C48" s="157"/>
      <c r="D48" s="158"/>
      <c r="E48" s="154"/>
      <c r="G48" s="5"/>
    </row>
    <row r="49" spans="1:7" x14ac:dyDescent="0.3">
      <c r="A49" s="154"/>
      <c r="B49" s="154"/>
      <c r="C49" s="154"/>
      <c r="D49" s="154"/>
      <c r="E49" s="154"/>
      <c r="G49" s="5"/>
    </row>
    <row r="50" spans="1:7" x14ac:dyDescent="0.3">
      <c r="A50" s="5"/>
      <c r="B50" s="5"/>
      <c r="C50" s="5"/>
      <c r="D50" s="5"/>
      <c r="E50" s="5"/>
      <c r="F50" s="5"/>
      <c r="G50" s="5"/>
    </row>
  </sheetData>
  <sheetProtection password="D12D" sheet="1" objects="1" scenarios="1"/>
  <mergeCells count="2">
    <mergeCell ref="B44:C44"/>
    <mergeCell ref="A2:B2"/>
  </mergeCells>
  <pageMargins left="0.7" right="0.7" top="0.75" bottom="0.75" header="0.3" footer="0.3"/>
  <pageSetup paperSize="17" scale="73" orientation="landscape" r:id="rId1"/>
  <headerFooter>
    <oddHeader>&amp;C&amp;16Regulated Return on Equity (ROE) - Checklist</oddHeader>
    <oddFooter>&amp;R&amp;14Page 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106680</xdr:colOff>
                    <xdr:row>9</xdr:row>
                    <xdr:rowOff>0</xdr:rowOff>
                  </from>
                  <to>
                    <xdr:col>1</xdr:col>
                    <xdr:colOff>152400</xdr:colOff>
                    <xdr:row>10</xdr:row>
                    <xdr:rowOff>22860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106680</xdr:colOff>
                    <xdr:row>11</xdr:row>
                    <xdr:rowOff>22860</xdr:rowOff>
                  </from>
                  <to>
                    <xdr:col>1</xdr:col>
                    <xdr:colOff>152400</xdr:colOff>
                    <xdr:row>12</xdr:row>
                    <xdr:rowOff>68580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0</xdr:col>
                    <xdr:colOff>106680</xdr:colOff>
                    <xdr:row>12</xdr:row>
                    <xdr:rowOff>68580</xdr:rowOff>
                  </from>
                  <to>
                    <xdr:col>1</xdr:col>
                    <xdr:colOff>152400</xdr:colOff>
                    <xdr:row>13</xdr:row>
                    <xdr:rowOff>83820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0</xdr:col>
                    <xdr:colOff>99060</xdr:colOff>
                    <xdr:row>18</xdr:row>
                    <xdr:rowOff>160020</xdr:rowOff>
                  </from>
                  <to>
                    <xdr:col>1</xdr:col>
                    <xdr:colOff>144780</xdr:colOff>
                    <xdr:row>19</xdr:row>
                    <xdr:rowOff>160020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0</xdr:col>
                    <xdr:colOff>99060</xdr:colOff>
                    <xdr:row>19</xdr:row>
                    <xdr:rowOff>160020</xdr:rowOff>
                  </from>
                  <to>
                    <xdr:col>1</xdr:col>
                    <xdr:colOff>144780</xdr:colOff>
                    <xdr:row>20</xdr:row>
                    <xdr:rowOff>175260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0</xdr:col>
                    <xdr:colOff>99060</xdr:colOff>
                    <xdr:row>20</xdr:row>
                    <xdr:rowOff>175260</xdr:rowOff>
                  </from>
                  <to>
                    <xdr:col>1</xdr:col>
                    <xdr:colOff>144780</xdr:colOff>
                    <xdr:row>22</xdr:row>
                    <xdr:rowOff>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0</xdr:col>
                    <xdr:colOff>99060</xdr:colOff>
                    <xdr:row>21</xdr:row>
                    <xdr:rowOff>175260</xdr:rowOff>
                  </from>
                  <to>
                    <xdr:col>1</xdr:col>
                    <xdr:colOff>144780</xdr:colOff>
                    <xdr:row>23</xdr:row>
                    <xdr:rowOff>7620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0</xdr:col>
                    <xdr:colOff>99060</xdr:colOff>
                    <xdr:row>22</xdr:row>
                    <xdr:rowOff>175260</xdr:rowOff>
                  </from>
                  <to>
                    <xdr:col>1</xdr:col>
                    <xdr:colOff>144780</xdr:colOff>
                    <xdr:row>24</xdr:row>
                    <xdr:rowOff>7620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0</xdr:col>
                    <xdr:colOff>83820</xdr:colOff>
                    <xdr:row>23</xdr:row>
                    <xdr:rowOff>175260</xdr:rowOff>
                  </from>
                  <to>
                    <xdr:col>1</xdr:col>
                    <xdr:colOff>137160</xdr:colOff>
                    <xdr:row>25</xdr:row>
                    <xdr:rowOff>22860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0</xdr:col>
                    <xdr:colOff>83820</xdr:colOff>
                    <xdr:row>25</xdr:row>
                    <xdr:rowOff>22860</xdr:rowOff>
                  </from>
                  <to>
                    <xdr:col>1</xdr:col>
                    <xdr:colOff>137160</xdr:colOff>
                    <xdr:row>26</xdr:row>
                    <xdr:rowOff>22860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0</xdr:col>
                    <xdr:colOff>83820</xdr:colOff>
                    <xdr:row>25</xdr:row>
                    <xdr:rowOff>22860</xdr:rowOff>
                  </from>
                  <to>
                    <xdr:col>1</xdr:col>
                    <xdr:colOff>137160</xdr:colOff>
                    <xdr:row>26</xdr:row>
                    <xdr:rowOff>22860</xdr:rowOff>
                  </to>
                </anchor>
              </controlPr>
            </control>
          </mc:Choice>
        </mc:AlternateContent>
        <mc:AlternateContent xmlns:mc="http://schemas.openxmlformats.org/markup-compatibility/2006">
          <mc:Choice Requires="x14">
            <control shapeId="3086" r:id="rId15" name="Check Box 14">
              <controlPr defaultSize="0" autoFill="0" autoLine="0" autoPict="0">
                <anchor moveWithCells="1">
                  <from>
                    <xdr:col>0</xdr:col>
                    <xdr:colOff>106680</xdr:colOff>
                    <xdr:row>37</xdr:row>
                    <xdr:rowOff>137160</xdr:rowOff>
                  </from>
                  <to>
                    <xdr:col>1</xdr:col>
                    <xdr:colOff>152400</xdr:colOff>
                    <xdr:row>38</xdr:row>
                    <xdr:rowOff>175260</xdr:rowOff>
                  </to>
                </anchor>
              </controlPr>
            </control>
          </mc:Choice>
        </mc:AlternateContent>
        <mc:AlternateContent xmlns:mc="http://schemas.openxmlformats.org/markup-compatibility/2006">
          <mc:Choice Requires="x14">
            <control shapeId="3088" r:id="rId16" name="Check Box 16">
              <controlPr defaultSize="0" autoFill="0" autoLine="0" autoPict="0">
                <anchor moveWithCells="1">
                  <from>
                    <xdr:col>0</xdr:col>
                    <xdr:colOff>99060</xdr:colOff>
                    <xdr:row>32</xdr:row>
                    <xdr:rowOff>99060</xdr:rowOff>
                  </from>
                  <to>
                    <xdr:col>1</xdr:col>
                    <xdr:colOff>144780</xdr:colOff>
                    <xdr:row>33</xdr:row>
                    <xdr:rowOff>106680</xdr:rowOff>
                  </to>
                </anchor>
              </controlPr>
            </control>
          </mc:Choice>
        </mc:AlternateContent>
        <mc:AlternateContent xmlns:mc="http://schemas.openxmlformats.org/markup-compatibility/2006">
          <mc:Choice Requires="x14">
            <control shapeId="3089" r:id="rId17" name="Check Box 17">
              <controlPr defaultSize="0" autoFill="0" autoLine="0" autoPict="0">
                <anchor moveWithCells="1">
                  <from>
                    <xdr:col>0</xdr:col>
                    <xdr:colOff>99060</xdr:colOff>
                    <xdr:row>33</xdr:row>
                    <xdr:rowOff>106680</xdr:rowOff>
                  </from>
                  <to>
                    <xdr:col>1</xdr:col>
                    <xdr:colOff>144780</xdr:colOff>
                    <xdr:row>34</xdr:row>
                    <xdr:rowOff>121920</xdr:rowOff>
                  </to>
                </anchor>
              </controlPr>
            </control>
          </mc:Choice>
        </mc:AlternateContent>
        <mc:AlternateContent xmlns:mc="http://schemas.openxmlformats.org/markup-compatibility/2006">
          <mc:Choice Requires="x14">
            <control shapeId="3090" r:id="rId18" name="Check Box 18">
              <controlPr defaultSize="0" autoFill="0" autoLine="0" autoPict="0">
                <anchor moveWithCells="1">
                  <from>
                    <xdr:col>0</xdr:col>
                    <xdr:colOff>106680</xdr:colOff>
                    <xdr:row>34</xdr:row>
                    <xdr:rowOff>121920</xdr:rowOff>
                  </from>
                  <to>
                    <xdr:col>1</xdr:col>
                    <xdr:colOff>152400</xdr:colOff>
                    <xdr:row>35</xdr:row>
                    <xdr:rowOff>137160</xdr:rowOff>
                  </to>
                </anchor>
              </controlPr>
            </control>
          </mc:Choice>
        </mc:AlternateContent>
        <mc:AlternateContent xmlns:mc="http://schemas.openxmlformats.org/markup-compatibility/2006">
          <mc:Choice Requires="x14">
            <control shapeId="3091" r:id="rId19" name="Check Box 19">
              <controlPr defaultSize="0" autoFill="0" autoLine="0" autoPict="0">
                <anchor moveWithCells="1">
                  <from>
                    <xdr:col>0</xdr:col>
                    <xdr:colOff>106680</xdr:colOff>
                    <xdr:row>36</xdr:row>
                    <xdr:rowOff>121920</xdr:rowOff>
                  </from>
                  <to>
                    <xdr:col>1</xdr:col>
                    <xdr:colOff>152400</xdr:colOff>
                    <xdr:row>37</xdr:row>
                    <xdr:rowOff>137160</xdr:rowOff>
                  </to>
                </anchor>
              </controlPr>
            </control>
          </mc:Choice>
        </mc:AlternateContent>
        <mc:AlternateContent xmlns:mc="http://schemas.openxmlformats.org/markup-compatibility/2006">
          <mc:Choice Requires="x14">
            <control shapeId="3152" r:id="rId20" name="Check Box 80">
              <controlPr defaultSize="0" autoFill="0" autoLine="0" autoPict="0">
                <anchor moveWithCells="1">
                  <from>
                    <xdr:col>0</xdr:col>
                    <xdr:colOff>106680</xdr:colOff>
                    <xdr:row>17</xdr:row>
                    <xdr:rowOff>106680</xdr:rowOff>
                  </from>
                  <to>
                    <xdr:col>1</xdr:col>
                    <xdr:colOff>152400</xdr:colOff>
                    <xdr:row>18</xdr:row>
                    <xdr:rowOff>137160</xdr:rowOff>
                  </to>
                </anchor>
              </controlPr>
            </control>
          </mc:Choice>
        </mc:AlternateContent>
        <mc:AlternateContent xmlns:mc="http://schemas.openxmlformats.org/markup-compatibility/2006">
          <mc:Choice Requires="x14">
            <control shapeId="3180" r:id="rId21" name="Check Box 108">
              <controlPr defaultSize="0" autoFill="0" autoLine="0" autoPict="0">
                <anchor moveWithCells="1">
                  <from>
                    <xdr:col>0</xdr:col>
                    <xdr:colOff>106680</xdr:colOff>
                    <xdr:row>34</xdr:row>
                    <xdr:rowOff>121920</xdr:rowOff>
                  </from>
                  <to>
                    <xdr:col>1</xdr:col>
                    <xdr:colOff>152400</xdr:colOff>
                    <xdr:row>35</xdr:row>
                    <xdr:rowOff>137160</xdr:rowOff>
                  </to>
                </anchor>
              </controlPr>
            </control>
          </mc:Choice>
        </mc:AlternateContent>
        <mc:AlternateContent xmlns:mc="http://schemas.openxmlformats.org/markup-compatibility/2006">
          <mc:Choice Requires="x14">
            <control shapeId="3181" r:id="rId22" name="Check Box 109">
              <controlPr defaultSize="0" autoFill="0" autoLine="0" autoPict="0">
                <anchor moveWithCells="1">
                  <from>
                    <xdr:col>0</xdr:col>
                    <xdr:colOff>106680</xdr:colOff>
                    <xdr:row>34</xdr:row>
                    <xdr:rowOff>121920</xdr:rowOff>
                  </from>
                  <to>
                    <xdr:col>1</xdr:col>
                    <xdr:colOff>152400</xdr:colOff>
                    <xdr:row>35</xdr:row>
                    <xdr:rowOff>137160</xdr:rowOff>
                  </to>
                </anchor>
              </controlPr>
            </control>
          </mc:Choice>
        </mc:AlternateContent>
        <mc:AlternateContent xmlns:mc="http://schemas.openxmlformats.org/markup-compatibility/2006">
          <mc:Choice Requires="x14">
            <control shapeId="3185" r:id="rId23" name="Check Box 113">
              <controlPr defaultSize="0" autoFill="0" autoLine="0" autoPict="0">
                <anchor moveWithCells="1">
                  <from>
                    <xdr:col>0</xdr:col>
                    <xdr:colOff>106680</xdr:colOff>
                    <xdr:row>16</xdr:row>
                    <xdr:rowOff>83820</xdr:rowOff>
                  </from>
                  <to>
                    <xdr:col>1</xdr:col>
                    <xdr:colOff>152400</xdr:colOff>
                    <xdr:row>17</xdr:row>
                    <xdr:rowOff>114300</xdr:rowOff>
                  </to>
                </anchor>
              </controlPr>
            </control>
          </mc:Choice>
        </mc:AlternateContent>
        <mc:AlternateContent xmlns:mc="http://schemas.openxmlformats.org/markup-compatibility/2006">
          <mc:Choice Requires="x14">
            <control shapeId="3186" r:id="rId24" name="Check Box 114">
              <controlPr defaultSize="0" autoFill="0" autoLine="0" autoPict="0">
                <anchor moveWithCells="1">
                  <from>
                    <xdr:col>0</xdr:col>
                    <xdr:colOff>106680</xdr:colOff>
                    <xdr:row>17</xdr:row>
                    <xdr:rowOff>99060</xdr:rowOff>
                  </from>
                  <to>
                    <xdr:col>1</xdr:col>
                    <xdr:colOff>152400</xdr:colOff>
                    <xdr:row>18</xdr:row>
                    <xdr:rowOff>137160</xdr:rowOff>
                  </to>
                </anchor>
              </controlPr>
            </control>
          </mc:Choice>
        </mc:AlternateContent>
        <mc:AlternateContent xmlns:mc="http://schemas.openxmlformats.org/markup-compatibility/2006">
          <mc:Choice Requires="x14">
            <control shapeId="3187" r:id="rId25" name="Check Box 115">
              <controlPr defaultSize="0" autoFill="0" autoLine="0" autoPict="0">
                <anchor moveWithCells="1">
                  <from>
                    <xdr:col>0</xdr:col>
                    <xdr:colOff>68580</xdr:colOff>
                    <xdr:row>29</xdr:row>
                    <xdr:rowOff>30480</xdr:rowOff>
                  </from>
                  <to>
                    <xdr:col>1</xdr:col>
                    <xdr:colOff>114300</xdr:colOff>
                    <xdr:row>30</xdr:row>
                    <xdr:rowOff>45720</xdr:rowOff>
                  </to>
                </anchor>
              </controlPr>
            </control>
          </mc:Choice>
        </mc:AlternateContent>
        <mc:AlternateContent xmlns:mc="http://schemas.openxmlformats.org/markup-compatibility/2006">
          <mc:Choice Requires="x14">
            <control shapeId="3188" r:id="rId26" name="Check Box 116">
              <controlPr defaultSize="0" autoFill="0" autoLine="0" autoPict="0">
                <anchor moveWithCells="1">
                  <from>
                    <xdr:col>0</xdr:col>
                    <xdr:colOff>114300</xdr:colOff>
                    <xdr:row>15</xdr:row>
                    <xdr:rowOff>99060</xdr:rowOff>
                  </from>
                  <to>
                    <xdr:col>1</xdr:col>
                    <xdr:colOff>160020</xdr:colOff>
                    <xdr:row>16</xdr:row>
                    <xdr:rowOff>106680</xdr:rowOff>
                  </to>
                </anchor>
              </controlPr>
            </control>
          </mc:Choice>
        </mc:AlternateContent>
        <mc:AlternateContent xmlns:mc="http://schemas.openxmlformats.org/markup-compatibility/2006">
          <mc:Choice Requires="x14">
            <control shapeId="3193" r:id="rId27" name="Check Box 121">
              <controlPr defaultSize="0" autoFill="0" autoLine="0" autoPict="0">
                <anchor moveWithCells="1">
                  <from>
                    <xdr:col>0</xdr:col>
                    <xdr:colOff>106680</xdr:colOff>
                    <xdr:row>26</xdr:row>
                    <xdr:rowOff>22860</xdr:rowOff>
                  </from>
                  <to>
                    <xdr:col>1</xdr:col>
                    <xdr:colOff>152400</xdr:colOff>
                    <xdr:row>27</xdr:row>
                    <xdr:rowOff>38100</xdr:rowOff>
                  </to>
                </anchor>
              </controlPr>
            </control>
          </mc:Choice>
        </mc:AlternateContent>
        <mc:AlternateContent xmlns:mc="http://schemas.openxmlformats.org/markup-compatibility/2006">
          <mc:Choice Requires="x14">
            <control shapeId="3197" r:id="rId28" name="Check Box 125">
              <controlPr defaultSize="0" autoFill="0" autoLine="0" autoPict="0">
                <anchor moveWithCells="1">
                  <from>
                    <xdr:col>0</xdr:col>
                    <xdr:colOff>106680</xdr:colOff>
                    <xdr:row>10</xdr:row>
                    <xdr:rowOff>22860</xdr:rowOff>
                  </from>
                  <to>
                    <xdr:col>1</xdr:col>
                    <xdr:colOff>152400</xdr:colOff>
                    <xdr:row>11</xdr:row>
                    <xdr:rowOff>38100</xdr:rowOff>
                  </to>
                </anchor>
              </controlPr>
            </control>
          </mc:Choice>
        </mc:AlternateContent>
        <mc:AlternateContent xmlns:mc="http://schemas.openxmlformats.org/markup-compatibility/2006">
          <mc:Choice Requires="x14">
            <control shapeId="3207" r:id="rId29" name="Check Box 135">
              <controlPr defaultSize="0" autoFill="0" autoLine="0" autoPict="0">
                <anchor moveWithCells="1">
                  <from>
                    <xdr:col>0</xdr:col>
                    <xdr:colOff>106680</xdr:colOff>
                    <xdr:row>26</xdr:row>
                    <xdr:rowOff>0</xdr:rowOff>
                  </from>
                  <to>
                    <xdr:col>1</xdr:col>
                    <xdr:colOff>152400</xdr:colOff>
                    <xdr:row>27</xdr:row>
                    <xdr:rowOff>38100</xdr:rowOff>
                  </to>
                </anchor>
              </controlPr>
            </control>
          </mc:Choice>
        </mc:AlternateContent>
        <mc:AlternateContent xmlns:mc="http://schemas.openxmlformats.org/markup-compatibility/2006">
          <mc:Choice Requires="x14">
            <control shapeId="3210" r:id="rId30" name="Check Box 138">
              <controlPr defaultSize="0" autoFill="0" autoLine="0" autoPict="0">
                <anchor moveWithCells="1">
                  <from>
                    <xdr:col>0</xdr:col>
                    <xdr:colOff>99060</xdr:colOff>
                    <xdr:row>34</xdr:row>
                    <xdr:rowOff>121920</xdr:rowOff>
                  </from>
                  <to>
                    <xdr:col>1</xdr:col>
                    <xdr:colOff>144780</xdr:colOff>
                    <xdr:row>35</xdr:row>
                    <xdr:rowOff>137160</xdr:rowOff>
                  </to>
                </anchor>
              </controlPr>
            </control>
          </mc:Choice>
        </mc:AlternateContent>
        <mc:AlternateContent xmlns:mc="http://schemas.openxmlformats.org/markup-compatibility/2006">
          <mc:Choice Requires="x14">
            <control shapeId="3212" r:id="rId31" name="Check Box 140">
              <controlPr defaultSize="0" autoFill="0" autoLine="0" autoPict="0">
                <anchor moveWithCells="1">
                  <from>
                    <xdr:col>0</xdr:col>
                    <xdr:colOff>106680</xdr:colOff>
                    <xdr:row>37</xdr:row>
                    <xdr:rowOff>106680</xdr:rowOff>
                  </from>
                  <to>
                    <xdr:col>1</xdr:col>
                    <xdr:colOff>152400</xdr:colOff>
                    <xdr:row>38</xdr:row>
                    <xdr:rowOff>114300</xdr:rowOff>
                  </to>
                </anchor>
              </controlPr>
            </control>
          </mc:Choice>
        </mc:AlternateContent>
        <mc:AlternateContent xmlns:mc="http://schemas.openxmlformats.org/markup-compatibility/2006">
          <mc:Choice Requires="x14">
            <control shapeId="3213" r:id="rId32" name="Check Box 141">
              <controlPr defaultSize="0" autoFill="0" autoLine="0" autoPict="0">
                <anchor moveWithCells="1">
                  <from>
                    <xdr:col>0</xdr:col>
                    <xdr:colOff>106680</xdr:colOff>
                    <xdr:row>37</xdr:row>
                    <xdr:rowOff>106680</xdr:rowOff>
                  </from>
                  <to>
                    <xdr:col>1</xdr:col>
                    <xdr:colOff>152400</xdr:colOff>
                    <xdr:row>38</xdr:row>
                    <xdr:rowOff>114300</xdr:rowOff>
                  </to>
                </anchor>
              </controlPr>
            </control>
          </mc:Choice>
        </mc:AlternateContent>
        <mc:AlternateContent xmlns:mc="http://schemas.openxmlformats.org/markup-compatibility/2006">
          <mc:Choice Requires="x14">
            <control shapeId="3214" r:id="rId33" name="Check Box 142">
              <controlPr defaultSize="0" autoFill="0" autoLine="0" autoPict="0">
                <anchor moveWithCells="1">
                  <from>
                    <xdr:col>0</xdr:col>
                    <xdr:colOff>106680</xdr:colOff>
                    <xdr:row>37</xdr:row>
                    <xdr:rowOff>106680</xdr:rowOff>
                  </from>
                  <to>
                    <xdr:col>1</xdr:col>
                    <xdr:colOff>152400</xdr:colOff>
                    <xdr:row>38</xdr:row>
                    <xdr:rowOff>114300</xdr:rowOff>
                  </to>
                </anchor>
              </controlPr>
            </control>
          </mc:Choice>
        </mc:AlternateContent>
        <mc:AlternateContent xmlns:mc="http://schemas.openxmlformats.org/markup-compatibility/2006">
          <mc:Choice Requires="x14">
            <control shapeId="3215" r:id="rId34" name="Check Box 143">
              <controlPr defaultSize="0" autoFill="0" autoLine="0" autoPict="0">
                <anchor moveWithCells="1">
                  <from>
                    <xdr:col>0</xdr:col>
                    <xdr:colOff>99060</xdr:colOff>
                    <xdr:row>38</xdr:row>
                    <xdr:rowOff>144780</xdr:rowOff>
                  </from>
                  <to>
                    <xdr:col>1</xdr:col>
                    <xdr:colOff>144780</xdr:colOff>
                    <xdr:row>39</xdr:row>
                    <xdr:rowOff>160020</xdr:rowOff>
                  </to>
                </anchor>
              </controlPr>
            </control>
          </mc:Choice>
        </mc:AlternateContent>
        <mc:AlternateContent xmlns:mc="http://schemas.openxmlformats.org/markup-compatibility/2006">
          <mc:Choice Requires="x14">
            <control shapeId="3217" r:id="rId35" name="Check Box 145">
              <controlPr defaultSize="0" autoFill="0" autoLine="0" autoPict="0">
                <anchor moveWithCells="1">
                  <from>
                    <xdr:col>0</xdr:col>
                    <xdr:colOff>106680</xdr:colOff>
                    <xdr:row>31</xdr:row>
                    <xdr:rowOff>114300</xdr:rowOff>
                  </from>
                  <to>
                    <xdr:col>1</xdr:col>
                    <xdr:colOff>152400</xdr:colOff>
                    <xdr:row>32</xdr:row>
                    <xdr:rowOff>121920</xdr:rowOff>
                  </to>
                </anchor>
              </controlPr>
            </control>
          </mc:Choice>
        </mc:AlternateContent>
        <mc:AlternateContent xmlns:mc="http://schemas.openxmlformats.org/markup-compatibility/2006">
          <mc:Choice Requires="x14">
            <control shapeId="3253" r:id="rId36" name="Check Box 181">
              <controlPr defaultSize="0" autoFill="0" autoLine="0" autoPict="0">
                <anchor moveWithCells="1">
                  <from>
                    <xdr:col>0</xdr:col>
                    <xdr:colOff>106680</xdr:colOff>
                    <xdr:row>13</xdr:row>
                    <xdr:rowOff>60960</xdr:rowOff>
                  </from>
                  <to>
                    <xdr:col>0</xdr:col>
                    <xdr:colOff>518160</xdr:colOff>
                    <xdr:row>14</xdr:row>
                    <xdr:rowOff>99060</xdr:rowOff>
                  </to>
                </anchor>
              </controlPr>
            </control>
          </mc:Choice>
        </mc:AlternateContent>
        <mc:AlternateContent xmlns:mc="http://schemas.openxmlformats.org/markup-compatibility/2006">
          <mc:Choice Requires="x14">
            <control shapeId="3255" r:id="rId37" name="Check Box 183">
              <controlPr defaultSize="0" autoFill="0" autoLine="0" autoPict="0">
                <anchor moveWithCells="1">
                  <from>
                    <xdr:col>0</xdr:col>
                    <xdr:colOff>60960</xdr:colOff>
                    <xdr:row>28</xdr:row>
                    <xdr:rowOff>60960</xdr:rowOff>
                  </from>
                  <to>
                    <xdr:col>1</xdr:col>
                    <xdr:colOff>106680</xdr:colOff>
                    <xdr:row>29</xdr:row>
                    <xdr:rowOff>60960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163"/>
  <sheetViews>
    <sheetView view="pageBreakPreview" zoomScale="90" zoomScaleNormal="100" zoomScaleSheetLayoutView="90" workbookViewId="0">
      <selection activeCell="A2" sqref="A2"/>
    </sheetView>
  </sheetViews>
  <sheetFormatPr defaultColWidth="8.88671875" defaultRowHeight="15" x14ac:dyDescent="0.3"/>
  <cols>
    <col min="1" max="1" width="72.88671875" style="12" customWidth="1"/>
    <col min="2" max="2" width="22.33203125" style="66" customWidth="1"/>
    <col min="3" max="3" width="21" style="66" customWidth="1"/>
    <col min="4" max="4" width="49.88671875" style="51" customWidth="1"/>
    <col min="5" max="5" width="31.109375" style="51" customWidth="1"/>
    <col min="6" max="6" width="11" style="51" customWidth="1"/>
    <col min="7" max="7" width="23.5546875" style="113" bestFit="1" customWidth="1"/>
    <col min="8" max="8" width="4.44140625" style="12" customWidth="1"/>
    <col min="9" max="9" width="5.88671875" style="12" customWidth="1"/>
    <col min="10" max="10" width="2.5546875" style="38" customWidth="1"/>
    <col min="11" max="16384" width="8.88671875" style="12"/>
  </cols>
  <sheetData>
    <row r="1" spans="1:10" ht="10.5" customHeight="1" thickBot="1" x14ac:dyDescent="0.3">
      <c r="A1" s="9"/>
      <c r="B1" s="49"/>
      <c r="C1" s="49"/>
      <c r="D1" s="50"/>
      <c r="E1" s="50"/>
      <c r="F1" s="50"/>
      <c r="G1" s="50"/>
      <c r="H1" s="50"/>
      <c r="I1" s="50"/>
      <c r="J1" s="50"/>
    </row>
    <row r="2" spans="1:10" ht="18.75" thickBot="1" x14ac:dyDescent="0.3">
      <c r="A2" s="102" t="s">
        <v>131</v>
      </c>
      <c r="B2" s="102"/>
      <c r="C2" s="52"/>
      <c r="D2" s="53"/>
      <c r="E2" s="53"/>
      <c r="F2" s="53"/>
      <c r="G2" s="53"/>
      <c r="H2" s="34"/>
      <c r="I2" s="34"/>
      <c r="J2" s="116"/>
    </row>
    <row r="3" spans="1:10" s="38" customFormat="1" ht="18" x14ac:dyDescent="0.25">
      <c r="A3" s="98"/>
      <c r="B3" s="55"/>
      <c r="C3" s="55"/>
      <c r="D3" s="56"/>
      <c r="E3" s="56"/>
      <c r="F3" s="56"/>
      <c r="G3" s="56"/>
      <c r="H3" s="34"/>
      <c r="I3" s="34"/>
      <c r="J3" s="116"/>
    </row>
    <row r="4" spans="1:10" s="38" customFormat="1" x14ac:dyDescent="0.25">
      <c r="A4" s="59" t="s">
        <v>136</v>
      </c>
      <c r="B4" s="59"/>
      <c r="C4" s="55"/>
      <c r="D4" s="56"/>
      <c r="E4" s="56"/>
      <c r="F4" s="56"/>
      <c r="G4" s="56"/>
      <c r="H4" s="34"/>
      <c r="I4" s="34"/>
      <c r="J4" s="116"/>
    </row>
    <row r="5" spans="1:10" s="38" customFormat="1" x14ac:dyDescent="0.25">
      <c r="A5" s="59"/>
      <c r="B5" s="61"/>
      <c r="C5" s="55"/>
      <c r="D5" s="56"/>
      <c r="E5" s="56"/>
      <c r="F5" s="56"/>
      <c r="G5" s="56"/>
      <c r="H5" s="34"/>
      <c r="I5" s="34"/>
      <c r="J5" s="116"/>
    </row>
    <row r="6" spans="1:10" s="38" customFormat="1" x14ac:dyDescent="0.25">
      <c r="A6" s="59" t="s">
        <v>422</v>
      </c>
      <c r="B6" s="61"/>
      <c r="C6" s="55"/>
      <c r="D6" s="56"/>
      <c r="E6" s="56"/>
      <c r="F6" s="56"/>
      <c r="G6" s="56"/>
      <c r="H6" s="34"/>
      <c r="I6" s="34"/>
      <c r="J6" s="116"/>
    </row>
    <row r="7" spans="1:10" s="38" customFormat="1" x14ac:dyDescent="0.25">
      <c r="A7" s="59"/>
      <c r="B7" s="61"/>
      <c r="C7" s="55"/>
      <c r="D7" s="56"/>
      <c r="E7" s="56"/>
      <c r="F7" s="56"/>
      <c r="G7" s="56"/>
      <c r="H7" s="34"/>
      <c r="I7" s="34"/>
      <c r="J7" s="116"/>
    </row>
    <row r="8" spans="1:10" s="38" customFormat="1" x14ac:dyDescent="0.25">
      <c r="A8" s="59" t="s">
        <v>312</v>
      </c>
      <c r="B8" s="61"/>
      <c r="C8" s="55"/>
      <c r="D8" s="56"/>
      <c r="E8" s="56"/>
      <c r="F8" s="56"/>
      <c r="G8" s="56"/>
      <c r="H8" s="34"/>
      <c r="I8" s="34"/>
      <c r="J8" s="116"/>
    </row>
    <row r="9" spans="1:10" s="38" customFormat="1" x14ac:dyDescent="0.25">
      <c r="A9" s="59"/>
      <c r="B9" s="61"/>
      <c r="C9" s="55"/>
      <c r="D9" s="56"/>
      <c r="E9" s="56"/>
      <c r="F9" s="56"/>
      <c r="G9" s="56"/>
      <c r="H9" s="34"/>
      <c r="I9" s="34"/>
      <c r="J9" s="116"/>
    </row>
    <row r="10" spans="1:10" s="38" customFormat="1" x14ac:dyDescent="0.25">
      <c r="A10" s="59" t="s">
        <v>361</v>
      </c>
      <c r="B10" s="61"/>
      <c r="C10" s="55"/>
      <c r="D10" s="56"/>
      <c r="E10" s="56"/>
      <c r="F10" s="56"/>
      <c r="G10" s="56"/>
      <c r="H10" s="34"/>
      <c r="I10" s="34"/>
      <c r="J10" s="116"/>
    </row>
    <row r="11" spans="1:10" s="38" customFormat="1" x14ac:dyDescent="0.25">
      <c r="A11" s="59"/>
      <c r="B11" s="61"/>
      <c r="C11" s="55"/>
      <c r="D11" s="56"/>
      <c r="E11" s="56"/>
      <c r="F11" s="56"/>
      <c r="G11" s="56"/>
      <c r="H11" s="34"/>
      <c r="I11" s="34"/>
      <c r="J11" s="116"/>
    </row>
    <row r="12" spans="1:10" s="38" customFormat="1" x14ac:dyDescent="0.25">
      <c r="A12" s="59" t="s">
        <v>318</v>
      </c>
      <c r="B12" s="59"/>
      <c r="C12" s="55"/>
      <c r="D12" s="56"/>
      <c r="E12" s="56"/>
      <c r="F12" s="56"/>
      <c r="G12" s="56"/>
      <c r="H12" s="34"/>
      <c r="I12" s="34"/>
      <c r="J12" s="116"/>
    </row>
    <row r="13" spans="1:10" s="38" customFormat="1" ht="18.75" thickBot="1" x14ac:dyDescent="0.3">
      <c r="A13" s="99"/>
      <c r="B13" s="55"/>
      <c r="C13" s="55"/>
      <c r="D13" s="56"/>
      <c r="E13" s="56"/>
      <c r="F13" s="56"/>
      <c r="G13" s="56"/>
      <c r="H13" s="34"/>
      <c r="I13" s="34"/>
      <c r="J13" s="116"/>
    </row>
    <row r="14" spans="1:10" s="38" customFormat="1" x14ac:dyDescent="0.25">
      <c r="A14" s="22" t="s">
        <v>122</v>
      </c>
      <c r="B14" s="23"/>
      <c r="C14" s="23"/>
      <c r="D14" s="127"/>
      <c r="E14" s="45"/>
      <c r="G14" s="56"/>
      <c r="H14" s="34"/>
      <c r="I14" s="34"/>
      <c r="J14" s="116"/>
    </row>
    <row r="15" spans="1:10" s="38" customFormat="1" x14ac:dyDescent="0.25">
      <c r="A15" s="29"/>
      <c r="B15" s="14"/>
      <c r="C15" s="14"/>
      <c r="D15" s="128"/>
      <c r="E15" s="45"/>
      <c r="G15" s="56"/>
      <c r="H15" s="34"/>
      <c r="I15" s="34"/>
      <c r="J15" s="116"/>
    </row>
    <row r="16" spans="1:10" s="38" customFormat="1" x14ac:dyDescent="0.3">
      <c r="A16" s="59" t="s">
        <v>123</v>
      </c>
      <c r="B16" s="14"/>
      <c r="C16" s="124"/>
      <c r="D16" s="128"/>
      <c r="G16" s="56"/>
      <c r="H16" s="34"/>
      <c r="I16" s="34"/>
      <c r="J16" s="116"/>
    </row>
    <row r="17" spans="1:10" s="38" customFormat="1" x14ac:dyDescent="0.3">
      <c r="A17" s="59" t="s">
        <v>444</v>
      </c>
      <c r="B17" s="14"/>
      <c r="C17" s="125"/>
      <c r="D17" s="128"/>
      <c r="G17" s="56"/>
      <c r="H17" s="34"/>
      <c r="I17" s="34"/>
      <c r="J17" s="116"/>
    </row>
    <row r="18" spans="1:10" s="38" customFormat="1" x14ac:dyDescent="0.3">
      <c r="A18" s="59" t="s">
        <v>124</v>
      </c>
      <c r="B18" s="14"/>
      <c r="C18" s="126"/>
      <c r="D18" s="128"/>
      <c r="G18" s="56"/>
      <c r="H18" s="34"/>
      <c r="I18" s="34"/>
      <c r="J18" s="116"/>
    </row>
    <row r="19" spans="1:10" s="38" customFormat="1" ht="15.75" thickBot="1" x14ac:dyDescent="0.3">
      <c r="A19" s="129"/>
      <c r="B19" s="130"/>
      <c r="C19" s="130"/>
      <c r="D19" s="131"/>
      <c r="E19" s="45"/>
      <c r="G19" s="56"/>
      <c r="H19" s="34"/>
      <c r="I19" s="34"/>
      <c r="J19" s="116"/>
    </row>
    <row r="20" spans="1:10" s="38" customFormat="1" ht="18.75" thickBot="1" x14ac:dyDescent="0.3">
      <c r="A20" s="99"/>
      <c r="B20" s="55"/>
      <c r="C20" s="55"/>
      <c r="D20" s="56"/>
      <c r="E20" s="56"/>
      <c r="F20" s="56"/>
      <c r="G20" s="56"/>
      <c r="H20" s="34"/>
      <c r="I20" s="34"/>
      <c r="J20" s="116"/>
    </row>
    <row r="21" spans="1:10" ht="15.75" x14ac:dyDescent="0.25">
      <c r="A21" s="103" t="s">
        <v>376</v>
      </c>
      <c r="B21" s="104"/>
      <c r="C21" s="104"/>
      <c r="D21" s="105"/>
      <c r="E21" s="105"/>
      <c r="F21" s="105"/>
      <c r="G21" s="105"/>
      <c r="H21" s="105"/>
      <c r="I21" s="105"/>
      <c r="J21" s="116"/>
    </row>
    <row r="22" spans="1:10" x14ac:dyDescent="0.25">
      <c r="A22" s="59"/>
      <c r="B22" s="175"/>
      <c r="C22" s="52"/>
      <c r="D22" s="53"/>
      <c r="E22" s="53"/>
      <c r="F22" s="53"/>
      <c r="G22" s="53"/>
      <c r="H22" s="34"/>
      <c r="I22" s="34"/>
      <c r="J22" s="116"/>
    </row>
    <row r="23" spans="1:10" x14ac:dyDescent="0.25">
      <c r="A23" s="59" t="s">
        <v>441</v>
      </c>
      <c r="B23" s="166"/>
      <c r="C23" s="209"/>
      <c r="D23" s="61" t="s">
        <v>29</v>
      </c>
      <c r="E23" s="61"/>
      <c r="F23" s="61"/>
      <c r="G23" s="61"/>
      <c r="H23" s="34"/>
      <c r="I23" s="34"/>
      <c r="J23" s="116"/>
    </row>
    <row r="24" spans="1:10" x14ac:dyDescent="0.25">
      <c r="A24" s="59" t="s">
        <v>442</v>
      </c>
      <c r="B24" s="52"/>
      <c r="C24" s="209"/>
      <c r="D24" s="61" t="s">
        <v>30</v>
      </c>
      <c r="E24" s="61"/>
      <c r="F24" s="61"/>
      <c r="G24" s="61"/>
      <c r="H24" s="34"/>
      <c r="I24" s="34"/>
      <c r="J24" s="116"/>
    </row>
    <row r="25" spans="1:10" x14ac:dyDescent="0.25">
      <c r="A25" s="97" t="s">
        <v>443</v>
      </c>
      <c r="B25" s="52"/>
      <c r="C25" s="210">
        <f>C23+C24</f>
        <v>0</v>
      </c>
      <c r="D25" s="61" t="s">
        <v>31</v>
      </c>
      <c r="E25" s="61"/>
      <c r="F25" s="61"/>
      <c r="G25" s="61"/>
      <c r="J25" s="9"/>
    </row>
    <row r="26" spans="1:10" x14ac:dyDescent="0.25">
      <c r="A26" s="59"/>
      <c r="B26" s="52"/>
      <c r="C26" s="52"/>
      <c r="D26" s="61"/>
      <c r="E26" s="61"/>
      <c r="F26" s="61"/>
      <c r="G26" s="61"/>
      <c r="J26" s="9"/>
    </row>
    <row r="27" spans="1:10" ht="18" customHeight="1" x14ac:dyDescent="0.25">
      <c r="A27" s="97" t="s">
        <v>331</v>
      </c>
      <c r="B27" s="52"/>
      <c r="C27" s="209"/>
      <c r="D27" s="2" t="s">
        <v>32</v>
      </c>
      <c r="E27" s="2"/>
      <c r="F27" s="2"/>
      <c r="G27" s="2"/>
      <c r="J27" s="9"/>
    </row>
    <row r="28" spans="1:10" ht="17.25" customHeight="1" x14ac:dyDescent="0.25">
      <c r="A28" s="97" t="s">
        <v>332</v>
      </c>
      <c r="B28" s="52"/>
      <c r="C28" s="209"/>
      <c r="D28" s="2" t="s">
        <v>33</v>
      </c>
      <c r="E28" s="2"/>
      <c r="F28" s="2"/>
      <c r="G28" s="2"/>
      <c r="J28" s="9"/>
    </row>
    <row r="29" spans="1:10" ht="18.75" customHeight="1" x14ac:dyDescent="0.25">
      <c r="A29" s="97" t="s">
        <v>103</v>
      </c>
      <c r="B29" s="52"/>
      <c r="C29" s="210">
        <f>C27+C28</f>
        <v>0</v>
      </c>
      <c r="D29" s="2" t="s">
        <v>34</v>
      </c>
      <c r="E29" s="2"/>
      <c r="F29" s="2"/>
      <c r="G29" s="2"/>
      <c r="J29" s="9"/>
    </row>
    <row r="30" spans="1:10" x14ac:dyDescent="0.25">
      <c r="A30" s="97"/>
      <c r="B30" s="52"/>
      <c r="C30" s="52"/>
      <c r="D30" s="2"/>
      <c r="E30" s="2"/>
      <c r="F30" s="2"/>
      <c r="G30" s="61"/>
      <c r="J30" s="9"/>
    </row>
    <row r="31" spans="1:10" x14ac:dyDescent="0.25">
      <c r="A31" s="97" t="s">
        <v>97</v>
      </c>
      <c r="B31" s="52"/>
      <c r="C31" s="209"/>
      <c r="D31" s="2" t="s">
        <v>35</v>
      </c>
      <c r="E31" s="2"/>
      <c r="F31" s="2"/>
      <c r="G31" s="2"/>
      <c r="J31" s="9"/>
    </row>
    <row r="32" spans="1:10" x14ac:dyDescent="0.25">
      <c r="A32" s="97" t="s">
        <v>98</v>
      </c>
      <c r="B32" s="52"/>
      <c r="C32" s="209"/>
      <c r="D32" s="2" t="s">
        <v>36</v>
      </c>
      <c r="E32" s="2"/>
      <c r="F32" s="2"/>
      <c r="G32" s="2"/>
      <c r="J32" s="9"/>
    </row>
    <row r="33" spans="1:10" x14ac:dyDescent="0.25">
      <c r="A33" s="97" t="s">
        <v>104</v>
      </c>
      <c r="B33" s="52"/>
      <c r="C33" s="210">
        <f>C31+C32</f>
        <v>0</v>
      </c>
      <c r="D33" s="2" t="s">
        <v>37</v>
      </c>
      <c r="E33" s="57"/>
      <c r="F33" s="57"/>
      <c r="G33" s="51"/>
      <c r="J33" s="9"/>
    </row>
    <row r="34" spans="1:10" ht="15.75" x14ac:dyDescent="0.25">
      <c r="A34" s="97"/>
      <c r="B34" s="52"/>
      <c r="C34" s="52"/>
      <c r="D34" s="2"/>
      <c r="E34" s="63"/>
      <c r="F34" s="63"/>
      <c r="G34" s="63"/>
      <c r="J34" s="9"/>
    </row>
    <row r="35" spans="1:10" x14ac:dyDescent="0.25">
      <c r="A35" s="97" t="s">
        <v>290</v>
      </c>
      <c r="B35" s="52"/>
      <c r="C35" s="209"/>
      <c r="D35" s="2" t="s">
        <v>38</v>
      </c>
      <c r="E35" s="2"/>
      <c r="F35" s="2"/>
      <c r="G35" s="2"/>
      <c r="J35" s="9"/>
    </row>
    <row r="36" spans="1:10" x14ac:dyDescent="0.25">
      <c r="A36" s="176"/>
      <c r="B36" s="52"/>
      <c r="C36" s="52"/>
      <c r="D36" s="2"/>
      <c r="E36" s="177" t="s">
        <v>388</v>
      </c>
      <c r="F36" s="2"/>
      <c r="G36" s="61"/>
      <c r="J36" s="9"/>
    </row>
    <row r="37" spans="1:10" x14ac:dyDescent="0.25">
      <c r="A37" s="97" t="s">
        <v>314</v>
      </c>
      <c r="B37" s="52"/>
      <c r="C37" s="209"/>
      <c r="D37" s="2" t="s">
        <v>39</v>
      </c>
      <c r="E37" s="69"/>
      <c r="F37" s="2"/>
      <c r="G37" s="61"/>
      <c r="J37" s="9"/>
    </row>
    <row r="38" spans="1:10" x14ac:dyDescent="0.25">
      <c r="A38" s="97"/>
      <c r="B38" s="52"/>
      <c r="C38" s="52"/>
      <c r="D38" s="2"/>
      <c r="E38" s="2"/>
      <c r="F38" s="2"/>
      <c r="G38" s="61"/>
      <c r="J38" s="9"/>
    </row>
    <row r="39" spans="1:10" x14ac:dyDescent="0.25">
      <c r="A39" s="97"/>
      <c r="B39" s="52"/>
      <c r="C39" s="52"/>
      <c r="D39" s="2"/>
      <c r="E39" s="2"/>
      <c r="F39" s="2"/>
      <c r="G39" s="61"/>
      <c r="J39" s="9"/>
    </row>
    <row r="40" spans="1:10" x14ac:dyDescent="0.25">
      <c r="A40" s="97" t="s">
        <v>375</v>
      </c>
      <c r="B40" s="52"/>
      <c r="C40" s="52"/>
      <c r="D40" s="61"/>
      <c r="E40" s="61"/>
      <c r="F40" s="61"/>
      <c r="G40" s="61"/>
      <c r="J40" s="9"/>
    </row>
    <row r="41" spans="1:10" x14ac:dyDescent="0.25">
      <c r="A41" s="97" t="s">
        <v>449</v>
      </c>
      <c r="B41" s="52"/>
      <c r="C41" s="52"/>
      <c r="D41" s="61"/>
      <c r="E41" s="111"/>
      <c r="F41" s="93"/>
      <c r="G41" s="93"/>
      <c r="J41" s="9"/>
    </row>
    <row r="42" spans="1:10" x14ac:dyDescent="0.25">
      <c r="A42" s="97"/>
      <c r="B42" s="52"/>
      <c r="C42" s="52"/>
      <c r="D42" s="61"/>
      <c r="E42" s="61"/>
      <c r="F42" s="61"/>
      <c r="G42" s="61"/>
      <c r="J42" s="9"/>
    </row>
    <row r="43" spans="1:10" x14ac:dyDescent="0.25">
      <c r="A43" s="60"/>
      <c r="B43" s="52"/>
      <c r="C43" s="209"/>
      <c r="D43" s="61" t="s">
        <v>40</v>
      </c>
      <c r="E43" s="94"/>
      <c r="F43" s="61"/>
      <c r="G43" s="61"/>
      <c r="J43" s="9"/>
    </row>
    <row r="44" spans="1:10" x14ac:dyDescent="0.25">
      <c r="A44" s="2"/>
      <c r="B44" s="52"/>
      <c r="C44" s="52"/>
      <c r="D44" s="61"/>
      <c r="E44" s="61"/>
      <c r="F44" s="61"/>
      <c r="G44" s="61"/>
      <c r="J44" s="9"/>
    </row>
    <row r="45" spans="1:10" x14ac:dyDescent="0.25">
      <c r="A45" s="60"/>
      <c r="B45" s="52"/>
      <c r="C45" s="209"/>
      <c r="D45" s="61" t="s">
        <v>41</v>
      </c>
      <c r="E45" s="94"/>
      <c r="F45" s="61"/>
      <c r="G45" s="61"/>
      <c r="J45" s="9"/>
    </row>
    <row r="46" spans="1:10" x14ac:dyDescent="0.25">
      <c r="A46" s="97"/>
      <c r="B46" s="52"/>
      <c r="C46" s="52"/>
      <c r="D46" s="61"/>
      <c r="E46" s="61"/>
      <c r="F46" s="61"/>
      <c r="G46" s="61"/>
      <c r="J46" s="9"/>
    </row>
    <row r="47" spans="1:10" x14ac:dyDescent="0.25">
      <c r="A47" s="97" t="s">
        <v>450</v>
      </c>
      <c r="B47" s="52"/>
      <c r="C47" s="52"/>
      <c r="D47" s="61"/>
      <c r="E47" s="61"/>
      <c r="F47" s="61"/>
      <c r="G47" s="61"/>
      <c r="J47" s="9"/>
    </row>
    <row r="48" spans="1:10" x14ac:dyDescent="0.25">
      <c r="A48" s="60"/>
      <c r="B48" s="52"/>
      <c r="C48" s="209"/>
      <c r="D48" s="2" t="s">
        <v>42</v>
      </c>
      <c r="E48" s="94"/>
      <c r="F48" s="61"/>
      <c r="G48" s="61"/>
      <c r="J48" s="9"/>
    </row>
    <row r="49" spans="1:10" x14ac:dyDescent="0.25">
      <c r="A49" s="59"/>
      <c r="B49" s="52"/>
      <c r="C49" s="52"/>
      <c r="D49" s="2"/>
      <c r="E49" s="61"/>
      <c r="F49" s="61"/>
      <c r="G49" s="61"/>
      <c r="J49" s="9"/>
    </row>
    <row r="50" spans="1:10" x14ac:dyDescent="0.25">
      <c r="A50" s="62"/>
      <c r="B50" s="52"/>
      <c r="C50" s="209"/>
      <c r="D50" s="2" t="s">
        <v>43</v>
      </c>
      <c r="E50" s="94"/>
      <c r="F50" s="61"/>
      <c r="G50" s="61"/>
      <c r="J50" s="9"/>
    </row>
    <row r="51" spans="1:10" x14ac:dyDescent="0.25">
      <c r="A51" s="59"/>
      <c r="B51" s="52"/>
      <c r="C51" s="52"/>
      <c r="D51" s="12"/>
      <c r="E51" s="2"/>
      <c r="F51" s="2"/>
      <c r="G51" s="61"/>
      <c r="J51" s="9"/>
    </row>
    <row r="52" spans="1:10" x14ac:dyDescent="0.25">
      <c r="A52" s="62"/>
      <c r="B52" s="52"/>
      <c r="C52" s="209"/>
      <c r="D52" s="2" t="s">
        <v>132</v>
      </c>
      <c r="E52" s="94"/>
      <c r="F52" s="61"/>
      <c r="G52" s="61"/>
      <c r="J52" s="9"/>
    </row>
    <row r="53" spans="1:10" x14ac:dyDescent="0.25">
      <c r="A53" s="59"/>
      <c r="B53" s="52"/>
      <c r="C53" s="52"/>
      <c r="D53" s="61"/>
      <c r="E53" s="61"/>
      <c r="F53" s="61"/>
      <c r="G53" s="61"/>
      <c r="J53" s="9"/>
    </row>
    <row r="54" spans="1:10" x14ac:dyDescent="0.25">
      <c r="A54" s="59"/>
      <c r="B54" s="52"/>
      <c r="C54" s="52"/>
      <c r="D54" s="61"/>
      <c r="E54" s="61"/>
      <c r="F54" s="61"/>
      <c r="G54" s="61"/>
      <c r="J54" s="9"/>
    </row>
    <row r="55" spans="1:10" ht="15.6" customHeight="1" x14ac:dyDescent="0.25">
      <c r="A55" s="178" t="s">
        <v>374</v>
      </c>
      <c r="B55" s="52"/>
      <c r="C55" s="210">
        <f>C25+C29+C33+C35+C43+C45+C48+C50+C52+C37</f>
        <v>0</v>
      </c>
      <c r="D55" s="2" t="s">
        <v>133</v>
      </c>
      <c r="E55" s="2"/>
      <c r="F55" s="2"/>
      <c r="G55" s="61"/>
      <c r="J55" s="9"/>
    </row>
    <row r="56" spans="1:10" ht="15.75" x14ac:dyDescent="0.25">
      <c r="A56" s="58"/>
      <c r="B56" s="52"/>
      <c r="C56" s="2"/>
      <c r="D56" s="2"/>
      <c r="E56" s="2"/>
      <c r="F56" s="2"/>
      <c r="G56" s="61"/>
      <c r="J56" s="9"/>
    </row>
    <row r="57" spans="1:10" ht="15.75" thickBot="1" x14ac:dyDescent="0.3">
      <c r="A57" s="100"/>
      <c r="B57" s="52"/>
      <c r="C57" s="52"/>
      <c r="D57" s="61"/>
      <c r="E57" s="61"/>
      <c r="F57" s="61"/>
      <c r="G57" s="61"/>
      <c r="J57" s="9"/>
    </row>
    <row r="58" spans="1:10" ht="15.75" x14ac:dyDescent="0.25">
      <c r="A58" s="103" t="s">
        <v>150</v>
      </c>
      <c r="B58" s="104"/>
      <c r="C58" s="104"/>
      <c r="D58" s="106"/>
      <c r="E58" s="106"/>
      <c r="F58" s="106"/>
      <c r="G58" s="106"/>
      <c r="H58" s="106"/>
      <c r="I58" s="106"/>
      <c r="J58" s="9"/>
    </row>
    <row r="59" spans="1:10" ht="15.75" x14ac:dyDescent="0.25">
      <c r="A59" s="176"/>
      <c r="B59" s="175"/>
      <c r="C59" s="52"/>
      <c r="D59" s="52"/>
      <c r="E59" s="63" t="s">
        <v>60</v>
      </c>
      <c r="G59" s="82"/>
      <c r="J59" s="9"/>
    </row>
    <row r="60" spans="1:10" ht="30" x14ac:dyDescent="0.25">
      <c r="A60" s="97" t="s">
        <v>148</v>
      </c>
      <c r="B60" s="179"/>
      <c r="C60" s="219"/>
      <c r="D60" s="61" t="s">
        <v>44</v>
      </c>
      <c r="E60" s="1" t="s">
        <v>59</v>
      </c>
      <c r="G60" s="82"/>
      <c r="J60" s="9"/>
    </row>
    <row r="61" spans="1:10" x14ac:dyDescent="0.25">
      <c r="A61" s="97"/>
      <c r="B61" s="179"/>
      <c r="C61" s="52"/>
      <c r="D61" s="61"/>
      <c r="E61" s="2"/>
      <c r="G61" s="82"/>
      <c r="J61" s="9"/>
    </row>
    <row r="62" spans="1:10" x14ac:dyDescent="0.25">
      <c r="A62" s="97" t="s">
        <v>149</v>
      </c>
      <c r="B62" s="179"/>
      <c r="C62" s="52"/>
      <c r="D62" s="61"/>
      <c r="E62" s="2"/>
      <c r="G62" s="82"/>
      <c r="J62" s="9"/>
    </row>
    <row r="63" spans="1:10" ht="30" x14ac:dyDescent="0.25">
      <c r="A63" s="97" t="s">
        <v>378</v>
      </c>
      <c r="B63" s="179"/>
      <c r="C63" s="219"/>
      <c r="D63" s="61" t="s">
        <v>45</v>
      </c>
      <c r="E63" s="1" t="s">
        <v>377</v>
      </c>
      <c r="F63" s="12"/>
      <c r="G63" s="82"/>
      <c r="J63" s="9"/>
    </row>
    <row r="64" spans="1:10" x14ac:dyDescent="0.25">
      <c r="A64" s="97"/>
      <c r="B64" s="179"/>
      <c r="C64" s="12"/>
      <c r="D64" s="61"/>
      <c r="E64" s="1"/>
      <c r="F64" s="12"/>
      <c r="G64" s="82"/>
      <c r="J64" s="9"/>
    </row>
    <row r="65" spans="1:10" ht="31.5" x14ac:dyDescent="0.25">
      <c r="A65" s="97" t="s">
        <v>379</v>
      </c>
      <c r="B65" s="179"/>
      <c r="C65" s="219"/>
      <c r="D65" s="70" t="s">
        <v>177</v>
      </c>
      <c r="E65" s="1" t="s">
        <v>291</v>
      </c>
      <c r="F65" s="12"/>
      <c r="G65" s="82"/>
      <c r="J65" s="9"/>
    </row>
    <row r="66" spans="1:10" x14ac:dyDescent="0.25">
      <c r="A66" s="97" t="s">
        <v>147</v>
      </c>
      <c r="B66" s="179"/>
      <c r="C66" s="12"/>
      <c r="D66" s="61"/>
      <c r="E66" s="57"/>
      <c r="F66" s="1"/>
      <c r="G66" s="82"/>
      <c r="J66" s="9"/>
    </row>
    <row r="67" spans="1:10" x14ac:dyDescent="0.25">
      <c r="A67" s="60"/>
      <c r="B67" s="179"/>
      <c r="C67" s="209"/>
      <c r="D67" s="61" t="s">
        <v>116</v>
      </c>
      <c r="F67" s="1"/>
      <c r="G67" s="82"/>
      <c r="J67" s="9"/>
    </row>
    <row r="68" spans="1:10" x14ac:dyDescent="0.25">
      <c r="A68" s="60"/>
      <c r="B68" s="179"/>
      <c r="C68" s="209"/>
      <c r="D68" s="61" t="s">
        <v>117</v>
      </c>
      <c r="F68" s="1"/>
      <c r="G68" s="82"/>
      <c r="J68" s="9"/>
    </row>
    <row r="69" spans="1:10" x14ac:dyDescent="0.25">
      <c r="A69" s="59"/>
      <c r="C69" s="52"/>
      <c r="D69" s="61"/>
      <c r="F69" s="2"/>
      <c r="G69" s="82"/>
      <c r="J69" s="9"/>
    </row>
    <row r="70" spans="1:10" x14ac:dyDescent="0.25">
      <c r="A70" s="97" t="s">
        <v>108</v>
      </c>
      <c r="C70" s="210">
        <f>C60-C63-C67-C68</f>
        <v>0</v>
      </c>
      <c r="D70" s="61" t="s">
        <v>118</v>
      </c>
      <c r="F70" s="56"/>
      <c r="G70" s="82"/>
      <c r="J70" s="9"/>
    </row>
    <row r="71" spans="1:10" x14ac:dyDescent="0.25">
      <c r="A71" s="59"/>
      <c r="B71" s="52"/>
      <c r="C71" s="52"/>
      <c r="D71" s="61"/>
      <c r="E71" s="61"/>
      <c r="F71" s="61"/>
      <c r="G71" s="82"/>
      <c r="J71" s="9"/>
    </row>
    <row r="72" spans="1:10" ht="15.75" thickBot="1" x14ac:dyDescent="0.3">
      <c r="A72" s="17"/>
      <c r="B72" s="52"/>
      <c r="C72" s="52"/>
      <c r="D72" s="61"/>
      <c r="E72" s="61"/>
      <c r="F72" s="61"/>
      <c r="G72" s="82"/>
      <c r="J72" s="9"/>
    </row>
    <row r="73" spans="1:10" ht="15.75" x14ac:dyDescent="0.25">
      <c r="A73" s="185" t="s">
        <v>333</v>
      </c>
      <c r="B73" s="185"/>
      <c r="C73" s="185"/>
      <c r="D73" s="106"/>
      <c r="E73" s="106"/>
      <c r="F73" s="106"/>
      <c r="G73" s="106"/>
      <c r="H73" s="106"/>
      <c r="I73" s="106"/>
      <c r="J73" s="9"/>
    </row>
    <row r="74" spans="1:10" x14ac:dyDescent="0.25">
      <c r="A74" s="100"/>
      <c r="B74" s="175"/>
      <c r="C74" s="52"/>
      <c r="D74" s="61"/>
      <c r="E74" s="61"/>
      <c r="F74" s="61"/>
      <c r="G74" s="61"/>
      <c r="J74" s="9"/>
    </row>
    <row r="75" spans="1:10" x14ac:dyDescent="0.25">
      <c r="A75" s="59" t="s">
        <v>292</v>
      </c>
      <c r="B75" s="52"/>
      <c r="C75" s="209"/>
      <c r="D75" s="61" t="s">
        <v>46</v>
      </c>
      <c r="E75" s="61"/>
      <c r="F75" s="61"/>
      <c r="G75" s="61"/>
      <c r="J75" s="9"/>
    </row>
    <row r="76" spans="1:10" x14ac:dyDescent="0.25">
      <c r="A76" s="59" t="s">
        <v>293</v>
      </c>
      <c r="B76" s="52"/>
      <c r="C76" s="209"/>
      <c r="D76" s="61" t="s">
        <v>47</v>
      </c>
      <c r="E76" s="61"/>
      <c r="F76" s="61"/>
      <c r="G76" s="61"/>
      <c r="J76" s="9"/>
    </row>
    <row r="77" spans="1:10" x14ac:dyDescent="0.25">
      <c r="A77" s="59"/>
      <c r="B77" s="52"/>
      <c r="C77" s="52"/>
      <c r="D77" s="61"/>
      <c r="E77" s="61"/>
      <c r="F77" s="61"/>
      <c r="G77" s="61"/>
      <c r="J77" s="9"/>
    </row>
    <row r="78" spans="1:10" x14ac:dyDescent="0.25">
      <c r="A78" s="97" t="s">
        <v>334</v>
      </c>
      <c r="B78" s="55"/>
      <c r="C78" s="210">
        <f>C75+C76</f>
        <v>0</v>
      </c>
      <c r="D78" s="61" t="s">
        <v>48</v>
      </c>
      <c r="E78" s="53"/>
      <c r="F78" s="53"/>
      <c r="G78" s="61"/>
      <c r="J78" s="9"/>
    </row>
    <row r="79" spans="1:10" x14ac:dyDescent="0.25">
      <c r="A79" s="176"/>
      <c r="B79" s="55"/>
      <c r="C79" s="52"/>
      <c r="D79" s="61"/>
      <c r="E79" s="61"/>
      <c r="F79" s="61"/>
      <c r="G79" s="61"/>
      <c r="J79" s="9"/>
    </row>
    <row r="80" spans="1:10" ht="15.75" thickBot="1" x14ac:dyDescent="0.3">
      <c r="A80" s="17"/>
      <c r="B80" s="52"/>
      <c r="G80" s="61"/>
      <c r="J80" s="9"/>
    </row>
    <row r="81" spans="1:10" ht="15.75" x14ac:dyDescent="0.25">
      <c r="A81" s="103" t="s">
        <v>335</v>
      </c>
      <c r="B81" s="104"/>
      <c r="C81" s="104"/>
      <c r="D81" s="106"/>
      <c r="E81" s="106"/>
      <c r="F81" s="106"/>
      <c r="G81" s="106"/>
      <c r="H81" s="106"/>
      <c r="I81" s="106"/>
      <c r="J81" s="9"/>
    </row>
    <row r="82" spans="1:10" ht="15.75" x14ac:dyDescent="0.25">
      <c r="A82" s="58"/>
      <c r="B82" s="175"/>
      <c r="C82" s="52"/>
      <c r="D82" s="2"/>
      <c r="E82" s="63" t="s">
        <v>60</v>
      </c>
      <c r="F82" s="63"/>
      <c r="G82" s="53"/>
      <c r="J82" s="9"/>
    </row>
    <row r="83" spans="1:10" ht="30" x14ac:dyDescent="0.25">
      <c r="A83" s="97" t="s">
        <v>105</v>
      </c>
      <c r="B83" s="52"/>
      <c r="C83" s="219"/>
      <c r="D83" s="2" t="s">
        <v>77</v>
      </c>
      <c r="E83" s="1" t="s">
        <v>71</v>
      </c>
      <c r="F83" s="1"/>
      <c r="G83" s="53"/>
      <c r="J83" s="9"/>
    </row>
    <row r="84" spans="1:10" x14ac:dyDescent="0.25">
      <c r="A84" s="97" t="s">
        <v>70</v>
      </c>
      <c r="B84" s="52"/>
      <c r="C84" s="52"/>
      <c r="D84" s="2"/>
      <c r="E84" s="1"/>
      <c r="F84" s="1"/>
      <c r="G84" s="53"/>
      <c r="J84" s="9"/>
    </row>
    <row r="85" spans="1:10" x14ac:dyDescent="0.25">
      <c r="A85" s="68" t="s">
        <v>292</v>
      </c>
      <c r="B85" s="52"/>
      <c r="C85" s="210">
        <f>C75</f>
        <v>0</v>
      </c>
      <c r="D85" s="2" t="s">
        <v>99</v>
      </c>
      <c r="E85" s="1" t="s">
        <v>93</v>
      </c>
      <c r="F85" s="1"/>
      <c r="G85" s="53"/>
      <c r="J85" s="9"/>
    </row>
    <row r="86" spans="1:10" x14ac:dyDescent="0.25">
      <c r="A86" s="68" t="s">
        <v>380</v>
      </c>
      <c r="B86" s="52"/>
      <c r="C86" s="209"/>
      <c r="D86" s="2" t="s">
        <v>81</v>
      </c>
      <c r="E86" s="1"/>
      <c r="F86" s="1"/>
      <c r="G86" s="53"/>
      <c r="J86" s="9"/>
    </row>
    <row r="87" spans="1:10" x14ac:dyDescent="0.25">
      <c r="A87" s="68" t="s">
        <v>135</v>
      </c>
      <c r="B87" s="52"/>
      <c r="C87" s="52"/>
      <c r="D87" s="2"/>
      <c r="E87" s="1"/>
      <c r="F87" s="1"/>
      <c r="G87" s="53"/>
      <c r="J87" s="9"/>
    </row>
    <row r="88" spans="1:10" x14ac:dyDescent="0.25">
      <c r="A88" s="69"/>
      <c r="B88" s="52"/>
      <c r="C88" s="209"/>
      <c r="D88" s="2" t="s">
        <v>82</v>
      </c>
      <c r="E88" s="2"/>
      <c r="F88" s="61"/>
      <c r="G88" s="53"/>
      <c r="J88" s="9"/>
    </row>
    <row r="89" spans="1:10" x14ac:dyDescent="0.25">
      <c r="A89" s="69"/>
      <c r="B89" s="52"/>
      <c r="C89" s="209"/>
      <c r="D89" s="2" t="s">
        <v>100</v>
      </c>
      <c r="E89" s="2"/>
      <c r="F89" s="61"/>
      <c r="G89" s="53"/>
      <c r="J89" s="9"/>
    </row>
    <row r="90" spans="1:10" x14ac:dyDescent="0.25">
      <c r="A90" s="2"/>
      <c r="B90" s="52"/>
      <c r="C90" s="52"/>
      <c r="D90" s="2"/>
      <c r="E90" s="2"/>
      <c r="F90" s="61"/>
      <c r="G90" s="53"/>
      <c r="J90" s="9"/>
    </row>
    <row r="91" spans="1:10" x14ac:dyDescent="0.25">
      <c r="A91" s="97"/>
      <c r="B91" s="52"/>
      <c r="C91" s="52"/>
      <c r="D91" s="2"/>
      <c r="E91" s="2"/>
      <c r="F91" s="61"/>
      <c r="G91" s="53"/>
      <c r="J91" s="9"/>
    </row>
    <row r="92" spans="1:10" x14ac:dyDescent="0.25">
      <c r="A92" s="97" t="s">
        <v>345</v>
      </c>
      <c r="B92" s="52"/>
      <c r="C92" s="210">
        <f>C83-C85-C86-C88-C89</f>
        <v>0</v>
      </c>
      <c r="D92" s="70" t="s">
        <v>101</v>
      </c>
      <c r="E92" s="1"/>
      <c r="F92" s="1"/>
      <c r="G92" s="53"/>
      <c r="J92" s="9"/>
    </row>
    <row r="93" spans="1:10" s="38" customFormat="1" x14ac:dyDescent="0.25">
      <c r="A93" s="97"/>
      <c r="B93" s="55"/>
      <c r="C93" s="71"/>
      <c r="D93" s="56"/>
      <c r="E93" s="1"/>
      <c r="F93" s="1"/>
      <c r="G93" s="53"/>
      <c r="J93" s="9"/>
    </row>
    <row r="94" spans="1:10" x14ac:dyDescent="0.25">
      <c r="A94" s="97" t="s">
        <v>336</v>
      </c>
      <c r="B94" s="52"/>
      <c r="C94" s="210">
        <f>'ROE Summary'!E80+'ROE Summary'!E81</f>
        <v>0</v>
      </c>
      <c r="D94" s="2" t="s">
        <v>78</v>
      </c>
      <c r="E94" s="2" t="s">
        <v>294</v>
      </c>
      <c r="F94" s="2"/>
      <c r="G94" s="53"/>
      <c r="J94" s="9"/>
    </row>
    <row r="95" spans="1:10" x14ac:dyDescent="0.25">
      <c r="A95" s="97" t="s">
        <v>381</v>
      </c>
      <c r="B95" s="52"/>
      <c r="C95" s="216"/>
      <c r="D95" s="2" t="s">
        <v>76</v>
      </c>
      <c r="E95" s="2" t="s">
        <v>83</v>
      </c>
      <c r="F95" s="2"/>
      <c r="G95" s="53"/>
      <c r="J95" s="9"/>
    </row>
    <row r="96" spans="1:10" x14ac:dyDescent="0.25">
      <c r="A96" s="97"/>
      <c r="B96" s="52"/>
      <c r="C96" s="52"/>
      <c r="D96" s="2"/>
      <c r="E96" s="2"/>
      <c r="F96" s="61"/>
      <c r="G96" s="53"/>
      <c r="J96" s="9"/>
    </row>
    <row r="97" spans="1:10" x14ac:dyDescent="0.25">
      <c r="A97" s="97" t="s">
        <v>49</v>
      </c>
      <c r="B97" s="52"/>
      <c r="C97" s="210">
        <f>C94*C95</f>
        <v>0</v>
      </c>
      <c r="D97" s="2" t="s">
        <v>79</v>
      </c>
      <c r="E97" s="57"/>
      <c r="G97" s="53"/>
      <c r="J97" s="9"/>
    </row>
    <row r="98" spans="1:10" x14ac:dyDescent="0.25">
      <c r="A98" s="97"/>
      <c r="B98" s="52"/>
      <c r="C98" s="52"/>
      <c r="D98" s="2"/>
      <c r="E98" s="2"/>
      <c r="F98" s="61"/>
      <c r="G98" s="53"/>
      <c r="J98" s="9"/>
    </row>
    <row r="99" spans="1:10" x14ac:dyDescent="0.25">
      <c r="A99" s="97" t="s">
        <v>337</v>
      </c>
      <c r="B99" s="52"/>
      <c r="C99" s="210">
        <f>C92-C97</f>
        <v>0</v>
      </c>
      <c r="D99" s="2" t="s">
        <v>80</v>
      </c>
      <c r="E99" s="53"/>
      <c r="F99" s="53"/>
      <c r="G99" s="53"/>
      <c r="J99" s="9"/>
    </row>
    <row r="100" spans="1:10" x14ac:dyDescent="0.25">
      <c r="A100" s="100"/>
      <c r="B100" s="52"/>
      <c r="C100" s="52"/>
      <c r="D100" s="61"/>
      <c r="E100" s="61"/>
      <c r="F100" s="61"/>
      <c r="G100" s="53"/>
      <c r="J100" s="9"/>
    </row>
    <row r="101" spans="1:10" ht="15.75" thickBot="1" x14ac:dyDescent="0.3">
      <c r="A101" s="17"/>
      <c r="B101" s="52"/>
      <c r="C101" s="52"/>
      <c r="D101" s="61"/>
      <c r="E101" s="61"/>
      <c r="F101" s="61"/>
      <c r="G101" s="53"/>
      <c r="J101" s="9"/>
    </row>
    <row r="102" spans="1:10" ht="15.75" x14ac:dyDescent="0.25">
      <c r="A102" s="103" t="s">
        <v>295</v>
      </c>
      <c r="B102" s="104"/>
      <c r="C102" s="104"/>
      <c r="D102" s="106"/>
      <c r="E102" s="106"/>
      <c r="F102" s="106"/>
      <c r="G102" s="106"/>
      <c r="H102" s="106"/>
      <c r="I102" s="106"/>
      <c r="J102" s="9"/>
    </row>
    <row r="103" spans="1:10" x14ac:dyDescent="0.25">
      <c r="A103" s="38"/>
      <c r="B103" s="175"/>
      <c r="G103" s="53"/>
      <c r="J103" s="9"/>
    </row>
    <row r="104" spans="1:10" ht="15.75" x14ac:dyDescent="0.25">
      <c r="A104" s="178"/>
      <c r="B104" s="179"/>
      <c r="G104" s="53"/>
      <c r="J104" s="9"/>
    </row>
    <row r="105" spans="1:10" ht="15.75" x14ac:dyDescent="0.25">
      <c r="A105" s="38"/>
      <c r="B105" s="179"/>
      <c r="E105" s="63" t="s">
        <v>60</v>
      </c>
      <c r="F105" s="63"/>
      <c r="G105" s="53"/>
      <c r="J105" s="9"/>
    </row>
    <row r="106" spans="1:10" x14ac:dyDescent="0.25">
      <c r="A106" s="97" t="s">
        <v>285</v>
      </c>
      <c r="B106" s="179"/>
      <c r="C106" s="219"/>
      <c r="D106" s="51" t="s">
        <v>125</v>
      </c>
      <c r="E106" s="2" t="s">
        <v>286</v>
      </c>
      <c r="F106" s="2"/>
      <c r="G106" s="53"/>
      <c r="J106" s="9"/>
    </row>
    <row r="107" spans="1:10" x14ac:dyDescent="0.25">
      <c r="A107" s="97" t="s">
        <v>414</v>
      </c>
      <c r="B107" s="179"/>
      <c r="D107" s="57"/>
      <c r="E107" s="2"/>
      <c r="F107" s="2"/>
      <c r="G107" s="2"/>
      <c r="J107" s="9"/>
    </row>
    <row r="108" spans="1:10" x14ac:dyDescent="0.25">
      <c r="A108" s="69"/>
      <c r="B108" s="179"/>
      <c r="C108" s="209"/>
      <c r="D108" s="57" t="s">
        <v>126</v>
      </c>
      <c r="E108" s="2"/>
      <c r="F108" s="2"/>
      <c r="G108" s="53"/>
      <c r="J108" s="9"/>
    </row>
    <row r="109" spans="1:10" x14ac:dyDescent="0.25">
      <c r="A109" s="97" t="s">
        <v>284</v>
      </c>
      <c r="B109" s="179"/>
      <c r="C109" s="210">
        <f>C106+C108</f>
        <v>0</v>
      </c>
      <c r="D109" s="57" t="s">
        <v>315</v>
      </c>
      <c r="E109" s="2"/>
      <c r="F109" s="2"/>
      <c r="G109" s="53"/>
      <c r="J109" s="9"/>
    </row>
    <row r="110" spans="1:10" x14ac:dyDescent="0.25">
      <c r="A110" s="97"/>
      <c r="B110" s="179"/>
      <c r="D110" s="57"/>
      <c r="E110" s="2"/>
      <c r="F110" s="2"/>
      <c r="G110" s="53"/>
      <c r="J110" s="9"/>
    </row>
    <row r="111" spans="1:10" x14ac:dyDescent="0.25">
      <c r="A111" s="38"/>
      <c r="B111" s="179"/>
      <c r="D111" s="57"/>
      <c r="E111" s="2"/>
      <c r="F111" s="2"/>
      <c r="G111" s="53"/>
      <c r="J111" s="9"/>
    </row>
    <row r="112" spans="1:10" ht="15.75" customHeight="1" x14ac:dyDescent="0.25">
      <c r="A112" s="178"/>
      <c r="B112" s="179"/>
      <c r="D112" s="57"/>
      <c r="E112" s="2"/>
      <c r="F112" s="2"/>
      <c r="G112" s="53"/>
      <c r="J112" s="9"/>
    </row>
    <row r="113" spans="1:10" x14ac:dyDescent="0.25">
      <c r="A113" s="97" t="s">
        <v>423</v>
      </c>
      <c r="B113" s="179"/>
      <c r="C113" s="219"/>
      <c r="D113" s="57" t="s">
        <v>316</v>
      </c>
      <c r="E113" s="2" t="s">
        <v>263</v>
      </c>
      <c r="F113" s="2"/>
      <c r="G113" s="53"/>
      <c r="J113" s="9"/>
    </row>
    <row r="114" spans="1:10" x14ac:dyDescent="0.25">
      <c r="A114" s="97"/>
      <c r="B114" s="2"/>
      <c r="C114" s="2"/>
      <c r="D114" s="57"/>
      <c r="E114" s="2"/>
      <c r="F114" s="2"/>
      <c r="G114" s="53"/>
      <c r="J114" s="9"/>
    </row>
    <row r="115" spans="1:10" x14ac:dyDescent="0.25">
      <c r="A115" s="97" t="s">
        <v>246</v>
      </c>
      <c r="B115" s="2"/>
      <c r="C115" s="2"/>
      <c r="D115" s="57"/>
      <c r="E115" s="2"/>
      <c r="F115" s="2"/>
      <c r="G115" s="53"/>
      <c r="J115" s="9"/>
    </row>
    <row r="116" spans="1:10" ht="18.75" customHeight="1" x14ac:dyDescent="0.25">
      <c r="A116" s="97" t="s">
        <v>296</v>
      </c>
      <c r="B116" s="179"/>
      <c r="C116" s="219"/>
      <c r="D116" s="57" t="s">
        <v>262</v>
      </c>
      <c r="E116" s="2" t="s">
        <v>120</v>
      </c>
      <c r="F116" s="2"/>
      <c r="G116" s="53"/>
      <c r="J116" s="9"/>
    </row>
    <row r="117" spans="1:10" ht="19.5" customHeight="1" x14ac:dyDescent="0.25">
      <c r="A117" s="97" t="s">
        <v>121</v>
      </c>
      <c r="B117" s="179"/>
      <c r="C117" s="219"/>
      <c r="D117" s="57" t="s">
        <v>127</v>
      </c>
      <c r="E117" s="2" t="s">
        <v>155</v>
      </c>
      <c r="F117" s="2"/>
      <c r="G117" s="53"/>
      <c r="J117" s="9"/>
    </row>
    <row r="118" spans="1:10" x14ac:dyDescent="0.25">
      <c r="A118" s="97" t="s">
        <v>247</v>
      </c>
      <c r="B118" s="179"/>
      <c r="D118" s="57"/>
      <c r="E118" s="57"/>
      <c r="G118" s="53"/>
      <c r="J118" s="9"/>
    </row>
    <row r="119" spans="1:10" x14ac:dyDescent="0.25">
      <c r="A119" s="69"/>
      <c r="B119" s="179"/>
      <c r="C119" s="209"/>
      <c r="D119" s="57" t="s">
        <v>128</v>
      </c>
      <c r="G119" s="53"/>
      <c r="J119" s="9"/>
    </row>
    <row r="120" spans="1:10" x14ac:dyDescent="0.25">
      <c r="A120" s="69"/>
      <c r="B120" s="179"/>
      <c r="C120" s="209"/>
      <c r="D120" s="57" t="s">
        <v>129</v>
      </c>
      <c r="G120" s="53"/>
      <c r="J120" s="9"/>
    </row>
    <row r="121" spans="1:10" x14ac:dyDescent="0.25">
      <c r="A121" s="69"/>
      <c r="B121" s="179"/>
      <c r="C121" s="209"/>
      <c r="D121" s="57" t="s">
        <v>130</v>
      </c>
      <c r="G121" s="53"/>
      <c r="J121" s="9"/>
    </row>
    <row r="122" spans="1:10" x14ac:dyDescent="0.25">
      <c r="A122" s="69"/>
      <c r="B122" s="179"/>
      <c r="C122" s="209"/>
      <c r="D122" s="57" t="s">
        <v>445</v>
      </c>
      <c r="G122" s="53"/>
      <c r="J122" s="9"/>
    </row>
    <row r="123" spans="1:10" x14ac:dyDescent="0.25">
      <c r="A123" s="69"/>
      <c r="B123" s="179"/>
      <c r="C123" s="209"/>
      <c r="D123" s="57" t="s">
        <v>446</v>
      </c>
      <c r="G123" s="53"/>
      <c r="J123" s="9"/>
    </row>
    <row r="124" spans="1:10" x14ac:dyDescent="0.25">
      <c r="A124" s="97" t="s">
        <v>349</v>
      </c>
      <c r="B124" s="179"/>
      <c r="C124" s="210">
        <f>C113-C116-C117-C119-C120-C121-C122-C123</f>
        <v>0</v>
      </c>
      <c r="D124" s="57" t="s">
        <v>447</v>
      </c>
      <c r="G124" s="53"/>
      <c r="J124" s="9"/>
    </row>
    <row r="125" spans="1:10" x14ac:dyDescent="0.25">
      <c r="A125" s="97"/>
      <c r="D125" s="57"/>
      <c r="G125" s="53"/>
      <c r="J125" s="9"/>
    </row>
    <row r="126" spans="1:10" ht="15.75" thickBot="1" x14ac:dyDescent="0.3">
      <c r="G126" s="53"/>
      <c r="J126" s="9"/>
    </row>
    <row r="127" spans="1:10" ht="15.75" x14ac:dyDescent="0.25">
      <c r="A127" s="103" t="s">
        <v>151</v>
      </c>
      <c r="B127" s="104"/>
      <c r="C127" s="104"/>
      <c r="D127" s="106"/>
      <c r="E127" s="106"/>
      <c r="F127" s="106"/>
      <c r="G127" s="106"/>
      <c r="H127" s="106"/>
      <c r="I127" s="106"/>
      <c r="J127" s="117"/>
    </row>
    <row r="128" spans="1:10" x14ac:dyDescent="0.25">
      <c r="A128" s="29"/>
      <c r="B128" s="52"/>
      <c r="C128" s="52"/>
      <c r="D128" s="53"/>
      <c r="E128" s="53"/>
      <c r="F128" s="53"/>
      <c r="G128" s="12"/>
      <c r="H128" s="34"/>
      <c r="I128" s="34"/>
      <c r="J128" s="116"/>
    </row>
    <row r="129" spans="1:12" x14ac:dyDescent="0.25">
      <c r="A129" s="96"/>
      <c r="B129" s="369"/>
      <c r="C129" s="12"/>
      <c r="D129" s="12"/>
      <c r="E129" s="123" t="s">
        <v>156</v>
      </c>
      <c r="F129" s="53"/>
      <c r="G129" s="371"/>
      <c r="H129" s="34"/>
      <c r="I129" s="34"/>
      <c r="J129" s="116"/>
    </row>
    <row r="130" spans="1:12" ht="28.5" customHeight="1" x14ac:dyDescent="0.3">
      <c r="A130" s="114"/>
      <c r="B130" s="369"/>
      <c r="D130" s="123"/>
      <c r="F130" s="121"/>
      <c r="G130" s="372"/>
      <c r="H130" s="109"/>
      <c r="I130" s="109"/>
      <c r="J130" s="118"/>
    </row>
    <row r="131" spans="1:12" ht="30.75" x14ac:dyDescent="0.25">
      <c r="A131" s="226" t="s">
        <v>157</v>
      </c>
      <c r="B131" s="227"/>
      <c r="C131" s="51"/>
      <c r="E131" s="209"/>
      <c r="F131" s="122" t="s">
        <v>153</v>
      </c>
      <c r="G131" s="122"/>
      <c r="H131" s="228"/>
      <c r="I131" s="51"/>
      <c r="J131" s="229"/>
      <c r="K131" s="51"/>
      <c r="L131" s="51"/>
    </row>
    <row r="132" spans="1:12" ht="30.75" x14ac:dyDescent="0.25">
      <c r="A132" s="226" t="s">
        <v>338</v>
      </c>
      <c r="B132" s="227"/>
      <c r="C132" s="209"/>
      <c r="D132" s="61" t="s">
        <v>158</v>
      </c>
      <c r="E132" s="230"/>
      <c r="F132" s="122"/>
      <c r="G132" s="122"/>
      <c r="H132" s="228"/>
      <c r="I132" s="61"/>
      <c r="J132" s="229"/>
      <c r="K132" s="51"/>
      <c r="L132" s="51"/>
    </row>
    <row r="133" spans="1:12" s="38" customFormat="1" ht="30.75" x14ac:dyDescent="0.25">
      <c r="A133" s="226" t="s">
        <v>417</v>
      </c>
      <c r="B133" s="227"/>
      <c r="C133" s="209"/>
      <c r="D133" s="2" t="s">
        <v>415</v>
      </c>
      <c r="E133" s="231"/>
      <c r="F133" s="225"/>
      <c r="G133" s="225"/>
      <c r="H133" s="232"/>
      <c r="I133" s="2"/>
      <c r="J133" s="229"/>
      <c r="K133" s="57"/>
      <c r="L133" s="57"/>
    </row>
    <row r="134" spans="1:12" ht="21.75" customHeight="1" x14ac:dyDescent="0.25">
      <c r="A134" s="226" t="s">
        <v>161</v>
      </c>
      <c r="B134" s="227"/>
      <c r="C134" s="234"/>
      <c r="D134" s="235" t="s">
        <v>300</v>
      </c>
      <c r="E134" s="122"/>
      <c r="F134" s="122"/>
      <c r="G134" s="122"/>
      <c r="H134" s="228"/>
      <c r="I134" s="61"/>
      <c r="J134" s="229"/>
      <c r="K134" s="51"/>
      <c r="L134" s="51"/>
    </row>
    <row r="135" spans="1:12" ht="15" customHeight="1" x14ac:dyDescent="0.25">
      <c r="A135" s="233"/>
      <c r="B135" s="227"/>
      <c r="C135" s="61"/>
      <c r="E135" s="122"/>
      <c r="F135" s="122"/>
      <c r="G135" s="122"/>
      <c r="H135" s="228"/>
      <c r="I135" s="61"/>
      <c r="J135" s="229"/>
      <c r="K135" s="51"/>
      <c r="L135" s="51"/>
    </row>
    <row r="136" spans="1:12" ht="30.75" x14ac:dyDescent="0.25">
      <c r="A136" s="236" t="s">
        <v>297</v>
      </c>
      <c r="B136" s="227"/>
      <c r="C136" s="51"/>
      <c r="E136" s="209"/>
      <c r="F136" s="122" t="s">
        <v>154</v>
      </c>
      <c r="G136" s="121"/>
      <c r="H136" s="110"/>
      <c r="I136" s="110"/>
      <c r="J136" s="237"/>
      <c r="K136" s="51"/>
      <c r="L136" s="51"/>
    </row>
    <row r="137" spans="1:12" ht="15.75" x14ac:dyDescent="0.25">
      <c r="A137" s="236"/>
      <c r="B137" s="227"/>
      <c r="C137" s="51"/>
      <c r="E137" s="230"/>
      <c r="F137" s="122"/>
      <c r="G137" s="121"/>
      <c r="H137" s="110"/>
      <c r="I137" s="110"/>
      <c r="J137" s="237"/>
      <c r="K137" s="51"/>
      <c r="L137" s="51"/>
    </row>
    <row r="138" spans="1:12" ht="15.75" x14ac:dyDescent="0.25">
      <c r="A138" s="235" t="s">
        <v>267</v>
      </c>
      <c r="B138" s="238"/>
      <c r="C138" s="51"/>
      <c r="E138" s="239"/>
      <c r="F138" s="121" t="s">
        <v>159</v>
      </c>
      <c r="G138" s="51"/>
      <c r="H138" s="240"/>
      <c r="I138" s="240"/>
      <c r="J138" s="241"/>
      <c r="K138" s="370"/>
      <c r="L138" s="370"/>
    </row>
    <row r="139" spans="1:12" ht="15.75" x14ac:dyDescent="0.25">
      <c r="A139" s="242"/>
      <c r="B139" s="238"/>
      <c r="C139" s="51"/>
      <c r="E139" s="231"/>
      <c r="F139" s="70"/>
      <c r="G139" s="243"/>
      <c r="H139" s="240"/>
      <c r="I139" s="240"/>
      <c r="J139" s="241"/>
      <c r="K139" s="51"/>
      <c r="L139" s="51"/>
    </row>
    <row r="140" spans="1:12" ht="22.5" customHeight="1" x14ac:dyDescent="0.25">
      <c r="A140" s="226" t="s">
        <v>472</v>
      </c>
      <c r="B140" s="238"/>
      <c r="C140" s="51"/>
      <c r="E140" s="244" t="str">
        <f>IF(ABS(E131+E136-E138)=0, "CORRECT", "ERROR")</f>
        <v>CORRECT</v>
      </c>
      <c r="F140" s="70"/>
      <c r="G140" s="243"/>
      <c r="H140" s="240"/>
      <c r="I140" s="240"/>
      <c r="J140" s="241"/>
      <c r="K140" s="51"/>
      <c r="L140" s="51"/>
    </row>
    <row r="141" spans="1:12" ht="31.5" x14ac:dyDescent="0.25">
      <c r="A141" s="242"/>
      <c r="B141" s="238"/>
      <c r="C141" s="245" t="s">
        <v>278</v>
      </c>
      <c r="D141" s="246"/>
      <c r="E141" s="231"/>
      <c r="F141" s="70"/>
      <c r="G141" s="243"/>
      <c r="H141" s="240"/>
      <c r="I141" s="240"/>
      <c r="J141" s="241"/>
      <c r="K141" s="51"/>
      <c r="L141" s="51"/>
    </row>
    <row r="142" spans="1:12" ht="15.75" x14ac:dyDescent="0.25">
      <c r="A142" s="247" t="s">
        <v>301</v>
      </c>
      <c r="B142" s="238"/>
      <c r="C142" s="51"/>
      <c r="G142" s="66"/>
      <c r="H142" s="110"/>
      <c r="I142" s="110"/>
      <c r="J142" s="237"/>
      <c r="K142" s="51"/>
      <c r="L142" s="51"/>
    </row>
    <row r="143" spans="1:12" ht="15.75" x14ac:dyDescent="0.2">
      <c r="A143" s="233" t="s">
        <v>160</v>
      </c>
      <c r="B143" s="238"/>
      <c r="C143" s="210">
        <f>C55</f>
        <v>0</v>
      </c>
      <c r="D143" s="51" t="s">
        <v>178</v>
      </c>
      <c r="E143" s="210">
        <f t="shared" ref="E143:E151" si="0">C143*$C$134</f>
        <v>0</v>
      </c>
      <c r="F143" s="70" t="s">
        <v>179</v>
      </c>
      <c r="G143" s="349"/>
      <c r="H143" s="66"/>
      <c r="I143" s="248"/>
      <c r="J143" s="249"/>
      <c r="K143" s="51"/>
      <c r="L143" s="51"/>
    </row>
    <row r="144" spans="1:12" ht="15.75" x14ac:dyDescent="0.25">
      <c r="A144" s="226" t="s">
        <v>144</v>
      </c>
      <c r="B144" s="238"/>
      <c r="C144" s="210">
        <f>C70</f>
        <v>0</v>
      </c>
      <c r="D144" s="51" t="s">
        <v>180</v>
      </c>
      <c r="E144" s="210">
        <f t="shared" si="0"/>
        <v>0</v>
      </c>
      <c r="F144" s="70" t="s">
        <v>181</v>
      </c>
      <c r="G144" s="179"/>
      <c r="H144" s="66"/>
      <c r="I144" s="66"/>
      <c r="J144" s="250"/>
      <c r="K144" s="51"/>
      <c r="L144" s="51"/>
    </row>
    <row r="145" spans="1:12" ht="30.75" x14ac:dyDescent="0.25">
      <c r="A145" s="226" t="s">
        <v>162</v>
      </c>
      <c r="B145" s="238"/>
      <c r="C145" s="209"/>
      <c r="D145" s="51" t="s">
        <v>163</v>
      </c>
      <c r="E145" s="210">
        <f t="shared" si="0"/>
        <v>0</v>
      </c>
      <c r="F145" s="70" t="s">
        <v>182</v>
      </c>
      <c r="G145" s="179"/>
      <c r="H145" s="66"/>
      <c r="I145" s="110"/>
      <c r="J145" s="251"/>
      <c r="K145" s="51"/>
      <c r="L145" s="51"/>
    </row>
    <row r="146" spans="1:12" ht="15.75" x14ac:dyDescent="0.25">
      <c r="A146" s="226" t="s">
        <v>164</v>
      </c>
      <c r="B146" s="238"/>
      <c r="C146" s="210">
        <f>C78</f>
        <v>0</v>
      </c>
      <c r="D146" s="51" t="s">
        <v>183</v>
      </c>
      <c r="E146" s="210">
        <f t="shared" si="0"/>
        <v>0</v>
      </c>
      <c r="F146" s="70" t="s">
        <v>184</v>
      </c>
      <c r="G146" s="179"/>
      <c r="H146" s="252"/>
      <c r="I146" s="253"/>
      <c r="J146" s="251"/>
      <c r="K146" s="51"/>
      <c r="L146" s="51"/>
    </row>
    <row r="147" spans="1:12" ht="15.75" x14ac:dyDescent="0.25">
      <c r="A147" s="226" t="s">
        <v>165</v>
      </c>
      <c r="B147" s="238"/>
      <c r="C147" s="210">
        <f>C92</f>
        <v>0</v>
      </c>
      <c r="D147" s="51" t="s">
        <v>185</v>
      </c>
      <c r="E147" s="210">
        <f t="shared" si="0"/>
        <v>0</v>
      </c>
      <c r="F147" s="70" t="s">
        <v>194</v>
      </c>
      <c r="G147" s="179"/>
      <c r="H147" s="110"/>
      <c r="I147" s="110"/>
      <c r="J147" s="237"/>
      <c r="K147" s="51"/>
      <c r="L147" s="51"/>
    </row>
    <row r="148" spans="1:12" ht="15.75" x14ac:dyDescent="0.25">
      <c r="A148" s="226" t="s">
        <v>166</v>
      </c>
      <c r="B148" s="238"/>
      <c r="C148" s="210">
        <f>-C97</f>
        <v>0</v>
      </c>
      <c r="D148" s="57" t="s">
        <v>348</v>
      </c>
      <c r="E148" s="210">
        <f t="shared" si="0"/>
        <v>0</v>
      </c>
      <c r="F148" s="70" t="s">
        <v>186</v>
      </c>
      <c r="G148" s="179"/>
      <c r="H148" s="110"/>
      <c r="I148" s="110"/>
      <c r="J148" s="237"/>
      <c r="K148" s="51"/>
      <c r="L148" s="51"/>
    </row>
    <row r="149" spans="1:12" ht="15.75" x14ac:dyDescent="0.25">
      <c r="A149" s="226" t="s">
        <v>152</v>
      </c>
      <c r="B149" s="238"/>
      <c r="C149" s="209"/>
      <c r="D149" s="51" t="s">
        <v>167</v>
      </c>
      <c r="E149" s="210">
        <f t="shared" si="0"/>
        <v>0</v>
      </c>
      <c r="F149" s="70" t="s">
        <v>187</v>
      </c>
      <c r="G149" s="179"/>
      <c r="H149" s="252"/>
      <c r="I149" s="253"/>
      <c r="J149" s="251"/>
      <c r="K149" s="51"/>
      <c r="L149" s="51"/>
    </row>
    <row r="150" spans="1:12" ht="30.75" x14ac:dyDescent="0.25">
      <c r="A150" s="226" t="s">
        <v>298</v>
      </c>
      <c r="B150" s="238"/>
      <c r="C150" s="209"/>
      <c r="D150" s="51" t="s">
        <v>168</v>
      </c>
      <c r="E150" s="210">
        <f t="shared" si="0"/>
        <v>0</v>
      </c>
      <c r="F150" s="70" t="s">
        <v>188</v>
      </c>
      <c r="G150" s="179"/>
      <c r="H150" s="252"/>
      <c r="I150" s="253"/>
      <c r="J150" s="251"/>
      <c r="K150" s="51"/>
      <c r="L150" s="51"/>
    </row>
    <row r="151" spans="1:12" ht="31.95" customHeight="1" x14ac:dyDescent="0.3">
      <c r="A151" s="226" t="s">
        <v>299</v>
      </c>
      <c r="B151" s="238"/>
      <c r="C151" s="209"/>
      <c r="D151" s="51" t="s">
        <v>169</v>
      </c>
      <c r="E151" s="210">
        <f t="shared" si="0"/>
        <v>0</v>
      </c>
      <c r="F151" s="70" t="s">
        <v>189</v>
      </c>
      <c r="G151" s="179"/>
      <c r="H151" s="252"/>
      <c r="I151" s="253"/>
      <c r="J151" s="251"/>
      <c r="K151" s="51"/>
      <c r="L151" s="51"/>
    </row>
    <row r="152" spans="1:12" ht="15.6" x14ac:dyDescent="0.3">
      <c r="A152" s="226"/>
      <c r="B152" s="238"/>
      <c r="C152" s="254"/>
      <c r="E152" s="255"/>
      <c r="F152" s="70"/>
      <c r="G152" s="179"/>
      <c r="H152" s="110"/>
      <c r="I152" s="110"/>
      <c r="J152" s="237"/>
      <c r="K152" s="51"/>
      <c r="L152" s="51"/>
    </row>
    <row r="153" spans="1:12" ht="15.6" x14ac:dyDescent="0.3">
      <c r="A153" s="235" t="s">
        <v>382</v>
      </c>
      <c r="B153" s="238"/>
      <c r="C153" s="254"/>
      <c r="E153" s="254"/>
      <c r="F153" s="70"/>
      <c r="G153" s="179"/>
      <c r="H153" s="256"/>
      <c r="I153" s="256"/>
      <c r="J153" s="257"/>
      <c r="K153" s="51"/>
      <c r="L153" s="51"/>
    </row>
    <row r="154" spans="1:12" ht="15.6" x14ac:dyDescent="0.3">
      <c r="A154" s="258"/>
      <c r="B154" s="238"/>
      <c r="C154" s="209"/>
      <c r="D154" s="51" t="s">
        <v>170</v>
      </c>
      <c r="E154" s="210">
        <f>C154*$C$134</f>
        <v>0</v>
      </c>
      <c r="F154" s="70" t="s">
        <v>190</v>
      </c>
      <c r="G154" s="179"/>
      <c r="H154" s="110"/>
      <c r="I154" s="110"/>
      <c r="J154" s="237"/>
      <c r="K154" s="51"/>
      <c r="L154" s="51"/>
    </row>
    <row r="155" spans="1:12" ht="15.6" x14ac:dyDescent="0.3">
      <c r="A155" s="258"/>
      <c r="B155" s="238"/>
      <c r="C155" s="209"/>
      <c r="D155" s="51" t="s">
        <v>171</v>
      </c>
      <c r="E155" s="210">
        <f>C155*$C$134</f>
        <v>0</v>
      </c>
      <c r="F155" s="70" t="s">
        <v>191</v>
      </c>
      <c r="G155" s="179"/>
      <c r="H155" s="110"/>
      <c r="I155" s="110"/>
      <c r="J155" s="237"/>
      <c r="K155" s="51"/>
      <c r="L155" s="51"/>
    </row>
    <row r="156" spans="1:12" ht="15.6" x14ac:dyDescent="0.3">
      <c r="A156" s="258"/>
      <c r="B156" s="238"/>
      <c r="C156" s="209"/>
      <c r="D156" s="51" t="s">
        <v>172</v>
      </c>
      <c r="E156" s="210">
        <f>C156*$C$134</f>
        <v>0</v>
      </c>
      <c r="F156" s="70" t="s">
        <v>192</v>
      </c>
      <c r="G156" s="179"/>
      <c r="H156" s="110"/>
      <c r="I156" s="110"/>
      <c r="J156" s="237"/>
      <c r="K156" s="51"/>
      <c r="L156" s="51"/>
    </row>
    <row r="157" spans="1:12" ht="15.6" x14ac:dyDescent="0.3">
      <c r="A157" s="226"/>
      <c r="B157" s="238"/>
      <c r="C157" s="254"/>
      <c r="E157" s="254"/>
      <c r="F157" s="70"/>
      <c r="G157" s="179"/>
      <c r="H157" s="110"/>
      <c r="I157" s="110"/>
      <c r="J157" s="237"/>
      <c r="K157" s="51"/>
      <c r="L157" s="51"/>
    </row>
    <row r="158" spans="1:12" ht="15.6" x14ac:dyDescent="0.3">
      <c r="A158" s="235" t="s">
        <v>330</v>
      </c>
      <c r="B158" s="238"/>
      <c r="C158" s="210">
        <f>SUM(C143:C151)+SUM(C154:C156)</f>
        <v>0</v>
      </c>
      <c r="D158" s="51" t="s">
        <v>193</v>
      </c>
      <c r="E158" s="210">
        <f>SUM(E143:E151)+SUM(E154:E156)</f>
        <v>0</v>
      </c>
      <c r="F158" s="70" t="s">
        <v>173</v>
      </c>
      <c r="G158" s="179"/>
      <c r="H158" s="110"/>
      <c r="I158" s="110"/>
      <c r="J158" s="237"/>
      <c r="K158" s="51"/>
      <c r="L158" s="51"/>
    </row>
    <row r="159" spans="1:12" ht="15.6" x14ac:dyDescent="0.3">
      <c r="A159" s="226"/>
      <c r="B159" s="238"/>
      <c r="C159" s="254"/>
      <c r="E159" s="254"/>
      <c r="F159" s="70"/>
      <c r="G159" s="179"/>
      <c r="H159" s="110"/>
      <c r="I159" s="110"/>
      <c r="J159" s="237"/>
      <c r="K159" s="51"/>
      <c r="L159" s="51"/>
    </row>
    <row r="160" spans="1:12" ht="31.2" x14ac:dyDescent="0.3">
      <c r="A160" s="235" t="s">
        <v>394</v>
      </c>
      <c r="B160" s="238"/>
      <c r="C160" s="110"/>
      <c r="D160" s="259"/>
      <c r="E160" s="211">
        <f>E138+E158</f>
        <v>0</v>
      </c>
      <c r="F160" s="121" t="s">
        <v>174</v>
      </c>
      <c r="G160" s="66"/>
      <c r="H160" s="110"/>
      <c r="I160" s="110"/>
      <c r="J160" s="237"/>
      <c r="K160" s="51"/>
      <c r="L160" s="51"/>
    </row>
    <row r="161" spans="1:12" x14ac:dyDescent="0.25">
      <c r="A161" s="110"/>
      <c r="B161" s="110"/>
      <c r="C161" s="110"/>
      <c r="E161" s="110"/>
      <c r="F161" s="121"/>
      <c r="G161" s="66"/>
      <c r="H161" s="2"/>
      <c r="I161" s="2"/>
      <c r="J161" s="260"/>
      <c r="K161" s="51"/>
      <c r="L161" s="51"/>
    </row>
    <row r="162" spans="1:12" ht="15.6" x14ac:dyDescent="0.3">
      <c r="A162" s="58"/>
      <c r="B162" s="52"/>
      <c r="C162" s="52"/>
      <c r="D162" s="53"/>
      <c r="E162" s="53"/>
      <c r="F162" s="53"/>
      <c r="G162" s="66"/>
      <c r="H162" s="2"/>
      <c r="I162" s="2"/>
      <c r="J162" s="260"/>
      <c r="K162" s="51"/>
      <c r="L162" s="51"/>
    </row>
    <row r="163" spans="1:12" ht="11.25" customHeight="1" x14ac:dyDescent="0.3">
      <c r="A163" s="9"/>
      <c r="B163" s="49"/>
      <c r="C163" s="49"/>
      <c r="D163" s="50"/>
      <c r="E163" s="50"/>
      <c r="F163" s="50"/>
      <c r="G163" s="9"/>
      <c r="H163" s="49"/>
      <c r="I163" s="49"/>
      <c r="J163" s="9"/>
    </row>
  </sheetData>
  <sheetProtection password="D12D" sheet="1" objects="1" scenarios="1"/>
  <protectedRanges>
    <protectedRange sqref="C134 E136 E138 C145 C149 C150 C151 A154 C154 A155 C155 A156 C156" name="Row 156"/>
    <protectedRange sqref="C23 C24 C27 C28 C31 C32 C35 C37 E37 A43 C43 E43 A45 C45 E45 A48 C48 E48 A50 C50 E50 A52 C52 E52 C60 C63 C65 A67 C67 A68 C68 C75 C76 C83 C86 A88 C88 A89 C89 C95 C106 A108 C108 C113 C116 C117 A119 C119 A120 C120 A121 C121 A122 C122 A123 C123 E131 C132 C133" name="Row133"/>
  </protectedRanges>
  <mergeCells count="3">
    <mergeCell ref="B129:B130"/>
    <mergeCell ref="K138:L138"/>
    <mergeCell ref="G129:G130"/>
  </mergeCells>
  <printOptions headings="1" gridLines="1"/>
  <pageMargins left="0.70866141732283472" right="0.70866141732283472" top="0.74803149606299213" bottom="0.74803149606299213" header="0.31496062992125984" footer="0.31496062992125984"/>
  <pageSetup paperSize="17" scale="40" orientation="portrait" r:id="rId1"/>
  <headerFooter>
    <oddHeader>&amp;C&amp;20Regulated Return on Equity (ROE) - Input Appendices 1 to 6</oddHeader>
    <oddFooter>&amp;C&amp;20
&amp;R&amp;20Page 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H98"/>
  <sheetViews>
    <sheetView view="pageBreakPreview" zoomScale="90" zoomScaleNormal="100" zoomScaleSheetLayoutView="90" zoomScalePageLayoutView="70" workbookViewId="0">
      <selection activeCell="A2" sqref="A2"/>
    </sheetView>
  </sheetViews>
  <sheetFormatPr defaultColWidth="9.109375" defaultRowHeight="14.4" x14ac:dyDescent="0.3"/>
  <cols>
    <col min="1" max="1" width="56.5546875" style="13" customWidth="1"/>
    <col min="2" max="2" width="13.44140625" style="13" customWidth="1"/>
    <col min="3" max="3" width="3.33203125" style="13" customWidth="1"/>
    <col min="4" max="4" width="3.109375" style="13" customWidth="1"/>
    <col min="5" max="5" width="19.6640625" style="48" bestFit="1" customWidth="1"/>
    <col min="6" max="6" width="3.44140625" style="42" customWidth="1"/>
    <col min="7" max="7" width="10.33203125" style="43" customWidth="1"/>
    <col min="8" max="8" width="28.44140625" style="4" customWidth="1"/>
    <col min="9" max="9" width="17" style="12" customWidth="1"/>
    <col min="10" max="10" width="24.33203125" style="12" customWidth="1"/>
    <col min="11" max="11" width="43" style="31" customWidth="1"/>
    <col min="12" max="12" width="1" style="31" customWidth="1"/>
    <col min="13" max="13" width="2.109375" style="13" customWidth="1"/>
    <col min="14" max="34" width="9.109375" style="12"/>
    <col min="35" max="16384" width="9.109375" style="13"/>
  </cols>
  <sheetData>
    <row r="1" spans="1:13" ht="10.5" customHeight="1" thickBot="1" x14ac:dyDescent="0.3">
      <c r="A1" s="5"/>
      <c r="B1" s="5"/>
      <c r="C1" s="5"/>
      <c r="D1" s="5"/>
      <c r="E1" s="44"/>
      <c r="F1" s="6"/>
      <c r="G1" s="7"/>
      <c r="H1" s="8"/>
      <c r="I1" s="9"/>
      <c r="J1" s="9"/>
      <c r="K1" s="10"/>
      <c r="L1" s="10"/>
      <c r="M1" s="5"/>
    </row>
    <row r="2" spans="1:13" ht="19.5" thickBot="1" x14ac:dyDescent="0.3">
      <c r="A2" s="101" t="s">
        <v>75</v>
      </c>
      <c r="B2" s="14"/>
      <c r="C2" s="14"/>
      <c r="D2" s="14"/>
      <c r="E2" s="45"/>
      <c r="F2" s="15"/>
      <c r="G2" s="16"/>
      <c r="H2" s="3"/>
      <c r="I2" s="17"/>
      <c r="J2" s="17"/>
      <c r="K2" s="18"/>
      <c r="L2" s="18"/>
      <c r="M2" s="5"/>
    </row>
    <row r="3" spans="1:13" ht="6.75" customHeight="1" thickBot="1" x14ac:dyDescent="0.3">
      <c r="A3" s="21"/>
      <c r="B3" s="14"/>
      <c r="C3" s="14"/>
      <c r="D3" s="14"/>
      <c r="E3" s="45"/>
      <c r="F3" s="15"/>
      <c r="G3" s="16"/>
      <c r="H3" s="3"/>
      <c r="I3" s="17"/>
      <c r="J3" s="17"/>
      <c r="K3" s="18"/>
      <c r="L3" s="18"/>
      <c r="M3" s="5"/>
    </row>
    <row r="4" spans="1:13" ht="15" x14ac:dyDescent="0.25">
      <c r="A4" s="172" t="s">
        <v>341</v>
      </c>
      <c r="B4" s="207"/>
      <c r="C4" s="23"/>
      <c r="D4" s="23"/>
      <c r="E4" s="46"/>
      <c r="F4" s="24"/>
      <c r="G4" s="25"/>
      <c r="H4" s="26"/>
      <c r="I4" s="27"/>
      <c r="J4" s="27"/>
      <c r="K4" s="28"/>
      <c r="L4" s="28"/>
      <c r="M4" s="5"/>
    </row>
    <row r="5" spans="1:13" ht="2.25" customHeight="1" x14ac:dyDescent="0.25">
      <c r="A5" s="29"/>
      <c r="B5" s="14"/>
      <c r="C5" s="14"/>
      <c r="D5" s="14"/>
      <c r="E5" s="45"/>
      <c r="F5" s="15"/>
      <c r="G5" s="16"/>
      <c r="H5" s="173"/>
      <c r="I5" s="17"/>
      <c r="J5" s="17"/>
      <c r="K5" s="30"/>
      <c r="L5" s="30"/>
      <c r="M5" s="5"/>
    </row>
    <row r="6" spans="1:13" ht="14.4" customHeight="1" x14ac:dyDescent="0.25">
      <c r="A6" s="29"/>
      <c r="B6" s="14"/>
      <c r="C6" s="14"/>
      <c r="D6" s="14"/>
      <c r="E6" s="45"/>
      <c r="F6" s="15"/>
      <c r="G6" s="16"/>
      <c r="H6" s="173"/>
      <c r="I6" s="17"/>
      <c r="J6" s="17"/>
      <c r="K6" s="30"/>
      <c r="L6" s="30"/>
      <c r="M6" s="5"/>
    </row>
    <row r="7" spans="1:13" ht="15" x14ac:dyDescent="0.25">
      <c r="A7" s="29"/>
      <c r="B7" s="14"/>
      <c r="C7" s="14"/>
      <c r="D7" s="14"/>
      <c r="E7" s="45"/>
      <c r="F7" s="15"/>
      <c r="G7" s="16"/>
      <c r="H7" s="173"/>
      <c r="I7" s="17"/>
      <c r="J7" s="17"/>
      <c r="K7" s="30"/>
      <c r="L7" s="30"/>
      <c r="M7" s="5"/>
    </row>
    <row r="8" spans="1:13" ht="15" x14ac:dyDescent="0.25">
      <c r="A8" s="29"/>
      <c r="B8" s="14"/>
      <c r="C8" s="14"/>
      <c r="D8" s="14"/>
      <c r="E8" s="45"/>
      <c r="F8" s="15"/>
      <c r="G8" s="16"/>
      <c r="H8" s="173"/>
      <c r="I8" s="17"/>
      <c r="J8" s="17"/>
      <c r="K8" s="30"/>
      <c r="L8" s="30"/>
      <c r="M8" s="5"/>
    </row>
    <row r="9" spans="1:13" ht="15" x14ac:dyDescent="0.25">
      <c r="A9" s="29"/>
      <c r="B9" s="14"/>
      <c r="C9" s="14"/>
      <c r="D9" s="14"/>
      <c r="E9" s="45"/>
      <c r="F9" s="15"/>
      <c r="G9" s="16"/>
      <c r="H9" s="173"/>
      <c r="I9" s="17"/>
      <c r="J9" s="17"/>
      <c r="K9" s="30"/>
      <c r="L9" s="30"/>
      <c r="M9" s="5"/>
    </row>
    <row r="10" spans="1:13" ht="15" x14ac:dyDescent="0.25">
      <c r="A10" s="29"/>
      <c r="B10" s="14"/>
      <c r="C10" s="14"/>
      <c r="D10" s="14"/>
      <c r="E10" s="45"/>
      <c r="F10" s="15"/>
      <c r="G10" s="16"/>
      <c r="H10" s="173"/>
      <c r="I10" s="17"/>
      <c r="J10" s="17"/>
      <c r="K10" s="30"/>
      <c r="L10" s="30"/>
      <c r="M10" s="5"/>
    </row>
    <row r="11" spans="1:13" ht="15" x14ac:dyDescent="0.25">
      <c r="A11" s="29"/>
      <c r="B11" s="14"/>
      <c r="C11" s="14"/>
      <c r="D11" s="14"/>
      <c r="E11" s="45"/>
      <c r="F11" s="15"/>
      <c r="G11" s="16"/>
      <c r="H11" s="173"/>
      <c r="I11" s="17"/>
      <c r="J11" s="17"/>
      <c r="K11" s="30"/>
      <c r="L11" s="30"/>
      <c r="M11" s="5"/>
    </row>
    <row r="12" spans="1:13" ht="15" x14ac:dyDescent="0.25">
      <c r="A12" s="29"/>
      <c r="B12" s="14"/>
      <c r="C12" s="14"/>
      <c r="D12" s="14"/>
      <c r="E12" s="45"/>
      <c r="F12" s="15"/>
      <c r="G12" s="16"/>
      <c r="H12" s="173"/>
      <c r="I12" s="17"/>
      <c r="J12" s="17"/>
      <c r="K12" s="30"/>
      <c r="L12" s="30"/>
      <c r="M12" s="5"/>
    </row>
    <row r="13" spans="1:13" ht="15" x14ac:dyDescent="0.25">
      <c r="A13" s="29"/>
      <c r="B13" s="14"/>
      <c r="C13" s="14"/>
      <c r="D13" s="14"/>
      <c r="E13" s="45"/>
      <c r="F13" s="15"/>
      <c r="G13" s="16"/>
      <c r="H13" s="173"/>
      <c r="I13" s="17"/>
      <c r="J13" s="17"/>
      <c r="K13" s="30"/>
      <c r="L13" s="30"/>
      <c r="M13" s="5"/>
    </row>
    <row r="14" spans="1:13" ht="15" x14ac:dyDescent="0.25">
      <c r="A14" s="29"/>
      <c r="B14" s="14"/>
      <c r="C14" s="14"/>
      <c r="D14" s="14"/>
      <c r="E14" s="45"/>
      <c r="F14" s="15"/>
      <c r="G14" s="16"/>
      <c r="H14" s="173"/>
      <c r="I14" s="17"/>
      <c r="J14" s="17"/>
      <c r="K14" s="30"/>
      <c r="L14" s="30"/>
      <c r="M14" s="5"/>
    </row>
    <row r="15" spans="1:13" ht="15.75" thickBot="1" x14ac:dyDescent="0.3">
      <c r="A15" s="29"/>
      <c r="B15" s="14"/>
      <c r="C15" s="14"/>
      <c r="D15" s="14"/>
      <c r="E15" s="45"/>
      <c r="F15" s="15"/>
      <c r="G15" s="16"/>
      <c r="H15" s="173"/>
      <c r="I15" s="17"/>
      <c r="J15" s="17"/>
      <c r="K15" s="30"/>
      <c r="L15" s="30"/>
      <c r="M15" s="5"/>
    </row>
    <row r="16" spans="1:13" ht="15.6" x14ac:dyDescent="0.3">
      <c r="A16" s="261" t="s">
        <v>122</v>
      </c>
      <c r="B16" s="262"/>
      <c r="C16" s="262"/>
      <c r="D16" s="262"/>
      <c r="E16" s="263"/>
      <c r="F16" s="264"/>
      <c r="G16" s="121"/>
      <c r="H16" s="174"/>
      <c r="I16" s="61"/>
      <c r="J16" s="61"/>
      <c r="K16" s="265"/>
      <c r="L16" s="30"/>
      <c r="M16" s="5"/>
    </row>
    <row r="17" spans="1:13" ht="15.6" x14ac:dyDescent="0.3">
      <c r="A17" s="58"/>
      <c r="B17" s="266"/>
      <c r="C17" s="266"/>
      <c r="D17" s="266"/>
      <c r="E17" s="267"/>
      <c r="F17" s="268"/>
      <c r="G17" s="121"/>
      <c r="H17" s="174"/>
      <c r="I17" s="61"/>
      <c r="J17" s="61"/>
      <c r="K17" s="265"/>
      <c r="L17" s="30"/>
      <c r="M17" s="5"/>
    </row>
    <row r="18" spans="1:13" ht="15.6" x14ac:dyDescent="0.3">
      <c r="A18" s="59" t="s">
        <v>123</v>
      </c>
      <c r="B18" s="266"/>
      <c r="C18" s="266"/>
      <c r="D18" s="266"/>
      <c r="E18" s="269"/>
      <c r="F18" s="268"/>
      <c r="G18" s="121"/>
      <c r="H18" s="174"/>
      <c r="I18" s="61"/>
      <c r="J18" s="61"/>
      <c r="K18" s="265"/>
      <c r="L18" s="30"/>
      <c r="M18" s="5"/>
    </row>
    <row r="19" spans="1:13" ht="15.6" x14ac:dyDescent="0.3">
      <c r="A19" s="59" t="s">
        <v>444</v>
      </c>
      <c r="B19" s="266"/>
      <c r="C19" s="266"/>
      <c r="D19" s="266"/>
      <c r="E19" s="270"/>
      <c r="F19" s="268"/>
      <c r="G19" s="121"/>
      <c r="H19" s="174"/>
      <c r="I19" s="61"/>
      <c r="J19" s="61"/>
      <c r="K19" s="265"/>
      <c r="L19" s="30"/>
      <c r="M19" s="5"/>
    </row>
    <row r="20" spans="1:13" ht="15.6" x14ac:dyDescent="0.3">
      <c r="A20" s="59" t="s">
        <v>124</v>
      </c>
      <c r="B20" s="266"/>
      <c r="C20" s="266"/>
      <c r="D20" s="266"/>
      <c r="E20" s="271"/>
      <c r="F20" s="268"/>
      <c r="G20" s="121"/>
      <c r="H20" s="174"/>
      <c r="I20" s="61"/>
      <c r="J20" s="61"/>
      <c r="K20" s="265"/>
      <c r="L20" s="30"/>
      <c r="M20" s="5"/>
    </row>
    <row r="21" spans="1:13" ht="16.2" thickBot="1" x14ac:dyDescent="0.35">
      <c r="A21" s="67"/>
      <c r="B21" s="272"/>
      <c r="C21" s="272"/>
      <c r="D21" s="272"/>
      <c r="E21" s="273"/>
      <c r="F21" s="274"/>
      <c r="G21" s="121"/>
      <c r="H21" s="174"/>
      <c r="I21" s="61"/>
      <c r="J21" s="61"/>
      <c r="K21" s="265"/>
      <c r="L21" s="30"/>
      <c r="M21" s="5"/>
    </row>
    <row r="22" spans="1:13" ht="15.75" x14ac:dyDescent="0.25">
      <c r="A22" s="58"/>
      <c r="B22" s="266"/>
      <c r="C22" s="266"/>
      <c r="D22" s="266"/>
      <c r="E22" s="267"/>
      <c r="F22" s="275"/>
      <c r="G22" s="70"/>
      <c r="H22" s="220"/>
      <c r="I22" s="61"/>
      <c r="J22" s="61"/>
      <c r="K22" s="265"/>
      <c r="L22" s="30"/>
      <c r="M22" s="5"/>
    </row>
    <row r="23" spans="1:13" ht="15.75" x14ac:dyDescent="0.25">
      <c r="A23" s="276"/>
      <c r="B23" s="277"/>
      <c r="C23" s="277"/>
      <c r="D23" s="277"/>
      <c r="E23" s="278"/>
      <c r="F23" s="279"/>
      <c r="G23" s="280"/>
      <c r="H23" s="281" t="s">
        <v>60</v>
      </c>
      <c r="I23" s="282"/>
      <c r="J23" s="282"/>
      <c r="K23" s="283"/>
      <c r="L23" s="30"/>
      <c r="M23" s="5"/>
    </row>
    <row r="24" spans="1:13" ht="15.75" x14ac:dyDescent="0.25">
      <c r="A24" s="59" t="s">
        <v>310</v>
      </c>
      <c r="B24" s="266"/>
      <c r="C24" s="266"/>
      <c r="D24" s="266"/>
      <c r="E24" s="270"/>
      <c r="F24" s="284"/>
      <c r="G24" s="70" t="s">
        <v>280</v>
      </c>
      <c r="H24" s="285" t="s">
        <v>311</v>
      </c>
      <c r="I24" s="61"/>
      <c r="J24" s="61"/>
      <c r="K24" s="265"/>
      <c r="L24" s="30"/>
      <c r="M24" s="5"/>
    </row>
    <row r="25" spans="1:13" ht="15.75" x14ac:dyDescent="0.25">
      <c r="A25" s="59" t="s">
        <v>143</v>
      </c>
      <c r="B25" s="266"/>
      <c r="C25" s="266"/>
      <c r="D25" s="266"/>
      <c r="E25" s="270"/>
      <c r="F25" s="284"/>
      <c r="G25" s="70" t="s">
        <v>281</v>
      </c>
      <c r="H25" s="220" t="s">
        <v>83</v>
      </c>
      <c r="I25" s="61"/>
      <c r="J25" s="61"/>
      <c r="K25" s="265"/>
      <c r="L25" s="30"/>
      <c r="M25" s="5"/>
    </row>
    <row r="26" spans="1:13" ht="15.75" x14ac:dyDescent="0.25">
      <c r="A26" s="286"/>
      <c r="B26" s="287"/>
      <c r="C26" s="287"/>
      <c r="D26" s="287"/>
      <c r="E26" s="288"/>
      <c r="F26" s="289"/>
      <c r="G26" s="290"/>
      <c r="H26" s="291"/>
      <c r="I26" s="292"/>
      <c r="J26" s="292"/>
      <c r="K26" s="293"/>
      <c r="L26" s="30"/>
      <c r="M26" s="5"/>
    </row>
    <row r="27" spans="1:13" ht="15.75" x14ac:dyDescent="0.25">
      <c r="A27" s="294" t="s">
        <v>94</v>
      </c>
      <c r="B27" s="277"/>
      <c r="C27" s="277"/>
      <c r="D27" s="277"/>
      <c r="E27" s="278"/>
      <c r="F27" s="279"/>
      <c r="G27" s="295"/>
      <c r="H27" s="296"/>
      <c r="I27" s="297"/>
      <c r="J27" s="297"/>
      <c r="K27" s="283"/>
      <c r="L27" s="30"/>
      <c r="M27" s="5"/>
    </row>
    <row r="28" spans="1:13" ht="14.4" customHeight="1" x14ac:dyDescent="0.25">
      <c r="A28" s="59"/>
      <c r="B28" s="298"/>
      <c r="C28" s="266"/>
      <c r="D28" s="266"/>
      <c r="E28" s="267"/>
      <c r="F28" s="275"/>
      <c r="G28" s="121"/>
      <c r="H28" s="174"/>
      <c r="I28" s="61"/>
      <c r="J28" s="61"/>
      <c r="K28" s="265"/>
      <c r="L28" s="32"/>
      <c r="M28" s="5"/>
    </row>
    <row r="29" spans="1:13" ht="33" customHeight="1" x14ac:dyDescent="0.25">
      <c r="A29" s="299" t="s">
        <v>350</v>
      </c>
      <c r="B29" s="300"/>
      <c r="C29" s="266"/>
      <c r="D29" s="266"/>
      <c r="E29" s="239"/>
      <c r="F29" s="301"/>
      <c r="G29" s="121" t="s">
        <v>0</v>
      </c>
      <c r="H29" s="220" t="s">
        <v>87</v>
      </c>
      <c r="I29" s="2"/>
      <c r="J29" s="2"/>
      <c r="K29" s="302"/>
      <c r="L29" s="33"/>
      <c r="M29" s="5"/>
    </row>
    <row r="30" spans="1:13" ht="15.75" x14ac:dyDescent="0.25">
      <c r="A30" s="68"/>
      <c r="B30" s="266"/>
      <c r="C30" s="266"/>
      <c r="D30" s="266"/>
      <c r="E30" s="267"/>
      <c r="F30" s="275"/>
      <c r="G30" s="121"/>
      <c r="H30" s="220"/>
      <c r="I30" s="2"/>
      <c r="J30" s="2"/>
      <c r="K30" s="265"/>
      <c r="L30" s="30"/>
      <c r="M30" s="5"/>
    </row>
    <row r="31" spans="1:13" ht="15.75" x14ac:dyDescent="0.25">
      <c r="A31" s="68" t="s">
        <v>5</v>
      </c>
      <c r="B31" s="266"/>
      <c r="C31" s="266"/>
      <c r="D31" s="266"/>
      <c r="E31" s="267"/>
      <c r="F31" s="275"/>
      <c r="G31" s="121"/>
      <c r="H31" s="220"/>
      <c r="I31" s="303"/>
      <c r="J31" s="2"/>
      <c r="K31" s="265"/>
      <c r="L31" s="30"/>
      <c r="M31" s="5"/>
    </row>
    <row r="32" spans="1:13" ht="15.75" x14ac:dyDescent="0.25">
      <c r="A32" s="299" t="s">
        <v>373</v>
      </c>
      <c r="B32" s="266"/>
      <c r="C32" s="266"/>
      <c r="D32" s="266"/>
      <c r="E32" s="304">
        <f>'Input Appendices'!C55</f>
        <v>0</v>
      </c>
      <c r="F32" s="275"/>
      <c r="G32" s="121" t="s">
        <v>2</v>
      </c>
      <c r="H32" s="220" t="s">
        <v>134</v>
      </c>
      <c r="I32" s="305" t="s">
        <v>369</v>
      </c>
      <c r="J32" s="2"/>
      <c r="K32" s="265"/>
      <c r="L32" s="30"/>
      <c r="M32" s="5"/>
    </row>
    <row r="33" spans="1:34" ht="45" x14ac:dyDescent="0.2">
      <c r="A33" s="306" t="s">
        <v>339</v>
      </c>
      <c r="B33" s="266"/>
      <c r="C33" s="266"/>
      <c r="D33" s="266"/>
      <c r="E33" s="209"/>
      <c r="F33" s="275"/>
      <c r="G33" s="121" t="s">
        <v>4</v>
      </c>
      <c r="H33" s="220"/>
      <c r="I33" s="307"/>
      <c r="J33" s="2"/>
      <c r="K33" s="265"/>
      <c r="L33" s="33"/>
      <c r="M33" s="5"/>
    </row>
    <row r="34" spans="1:34" ht="15.75" x14ac:dyDescent="0.25">
      <c r="A34" s="68"/>
      <c r="B34" s="266"/>
      <c r="C34" s="266"/>
      <c r="D34" s="266"/>
      <c r="E34" s="267"/>
      <c r="F34" s="275"/>
      <c r="G34" s="121"/>
      <c r="H34" s="220"/>
      <c r="I34" s="305" t="s">
        <v>369</v>
      </c>
      <c r="J34" s="2"/>
      <c r="K34" s="265"/>
      <c r="L34" s="33"/>
      <c r="M34" s="5"/>
    </row>
    <row r="35" spans="1:34" ht="30" x14ac:dyDescent="0.2">
      <c r="A35" s="306" t="s">
        <v>340</v>
      </c>
      <c r="B35" s="266"/>
      <c r="C35" s="266"/>
      <c r="D35" s="266"/>
      <c r="E35" s="209"/>
      <c r="F35" s="275"/>
      <c r="G35" s="121" t="s">
        <v>138</v>
      </c>
      <c r="H35" s="220"/>
      <c r="I35" s="307"/>
      <c r="J35" s="2"/>
      <c r="K35" s="265"/>
      <c r="L35" s="33"/>
      <c r="M35" s="5"/>
    </row>
    <row r="36" spans="1:34" s="11" customFormat="1" ht="15.75" x14ac:dyDescent="0.25">
      <c r="A36" s="68"/>
      <c r="B36" s="308"/>
      <c r="C36" s="308"/>
      <c r="D36" s="308"/>
      <c r="E36" s="309"/>
      <c r="F36" s="275"/>
      <c r="G36" s="70"/>
      <c r="H36" s="220"/>
      <c r="I36" s="2"/>
      <c r="J36" s="308"/>
      <c r="K36" s="310"/>
      <c r="L36" s="37"/>
      <c r="M36" s="5"/>
      <c r="N36" s="38"/>
      <c r="O36" s="38"/>
      <c r="P36" s="38"/>
      <c r="Q36" s="38"/>
      <c r="R36" s="38"/>
      <c r="S36" s="38"/>
      <c r="T36" s="38"/>
      <c r="U36" s="38"/>
      <c r="V36" s="38"/>
      <c r="W36" s="38"/>
      <c r="X36" s="38"/>
      <c r="Y36" s="38"/>
      <c r="Z36" s="38"/>
      <c r="AA36" s="38"/>
      <c r="AB36" s="38"/>
      <c r="AC36" s="38"/>
      <c r="AD36" s="38"/>
      <c r="AE36" s="38"/>
      <c r="AF36" s="38"/>
      <c r="AG36" s="38"/>
      <c r="AH36" s="38"/>
    </row>
    <row r="37" spans="1:34" ht="15.75" x14ac:dyDescent="0.25">
      <c r="A37" s="68" t="s">
        <v>144</v>
      </c>
      <c r="B37" s="266"/>
      <c r="C37" s="266"/>
      <c r="D37" s="266"/>
      <c r="E37" s="304">
        <f>'Input Appendices'!C70</f>
        <v>0</v>
      </c>
      <c r="F37" s="275"/>
      <c r="G37" s="121" t="s">
        <v>6</v>
      </c>
      <c r="H37" s="220" t="s">
        <v>266</v>
      </c>
      <c r="I37" s="2"/>
      <c r="J37" s="2"/>
      <c r="K37" s="265"/>
      <c r="L37" s="30"/>
      <c r="M37" s="5"/>
    </row>
    <row r="38" spans="1:34" ht="15.75" x14ac:dyDescent="0.25">
      <c r="A38" s="68" t="s">
        <v>386</v>
      </c>
      <c r="B38" s="266"/>
      <c r="C38" s="266"/>
      <c r="D38" s="266"/>
      <c r="E38" s="304">
        <f>'Input Appendices'!C78</f>
        <v>0</v>
      </c>
      <c r="F38" s="275"/>
      <c r="G38" s="121" t="s">
        <v>7</v>
      </c>
      <c r="H38" s="220" t="s">
        <v>91</v>
      </c>
      <c r="I38" s="2"/>
      <c r="J38" s="2"/>
      <c r="K38" s="265"/>
      <c r="L38" s="30"/>
      <c r="M38" s="5"/>
    </row>
    <row r="39" spans="1:34" ht="15.75" x14ac:dyDescent="0.25">
      <c r="A39" s="68" t="s">
        <v>385</v>
      </c>
      <c r="B39" s="266"/>
      <c r="C39" s="266"/>
      <c r="D39" s="308"/>
      <c r="E39" s="304">
        <f>'Input Appendices'!C99</f>
        <v>0</v>
      </c>
      <c r="F39" s="275"/>
      <c r="G39" s="121" t="s">
        <v>8</v>
      </c>
      <c r="H39" s="220" t="s">
        <v>92</v>
      </c>
      <c r="I39" s="2"/>
      <c r="J39" s="2"/>
      <c r="K39" s="265"/>
      <c r="L39" s="30"/>
      <c r="M39" s="5"/>
    </row>
    <row r="40" spans="1:34" ht="15.75" x14ac:dyDescent="0.25">
      <c r="A40" s="68"/>
      <c r="B40" s="266"/>
      <c r="C40" s="266"/>
      <c r="D40" s="266"/>
      <c r="E40" s="267"/>
      <c r="F40" s="275"/>
      <c r="G40" s="121"/>
      <c r="H40" s="174"/>
      <c r="I40" s="61"/>
      <c r="J40" s="61"/>
      <c r="K40" s="265"/>
      <c r="L40" s="30"/>
      <c r="M40" s="5"/>
    </row>
    <row r="41" spans="1:34" ht="15.75" x14ac:dyDescent="0.25">
      <c r="A41" s="311" t="s">
        <v>409</v>
      </c>
      <c r="B41" s="266"/>
      <c r="C41" s="266"/>
      <c r="D41" s="266"/>
      <c r="E41" s="304">
        <f>E29+E32+E33+E35+E37+E38+E39</f>
        <v>0</v>
      </c>
      <c r="F41" s="275"/>
      <c r="G41" s="70" t="s">
        <v>139</v>
      </c>
      <c r="H41" s="220"/>
      <c r="I41" s="2"/>
      <c r="J41" s="61"/>
      <c r="K41" s="265"/>
      <c r="L41" s="30"/>
      <c r="M41" s="5"/>
    </row>
    <row r="42" spans="1:34" ht="15.75" x14ac:dyDescent="0.25">
      <c r="A42" s="97"/>
      <c r="B42" s="266"/>
      <c r="C42" s="266"/>
      <c r="D42" s="266"/>
      <c r="E42" s="267"/>
      <c r="F42" s="275"/>
      <c r="G42" s="121"/>
      <c r="H42" s="174"/>
      <c r="I42" s="61"/>
      <c r="J42" s="61"/>
      <c r="K42" s="265"/>
      <c r="L42" s="30"/>
      <c r="M42" s="5"/>
    </row>
    <row r="43" spans="1:34" ht="15.75" x14ac:dyDescent="0.25">
      <c r="A43" s="68" t="s">
        <v>1</v>
      </c>
      <c r="B43" s="266"/>
      <c r="C43" s="266"/>
      <c r="D43" s="266"/>
      <c r="E43" s="267"/>
      <c r="F43" s="275"/>
      <c r="G43" s="121"/>
      <c r="H43" s="174"/>
      <c r="I43" s="61"/>
      <c r="J43" s="61"/>
      <c r="K43" s="312"/>
      <c r="L43" s="35"/>
      <c r="M43" s="5"/>
    </row>
    <row r="44" spans="1:34" ht="15.75" x14ac:dyDescent="0.25">
      <c r="A44" s="313" t="s">
        <v>119</v>
      </c>
      <c r="B44" s="266"/>
      <c r="C44" s="266"/>
      <c r="D44" s="266"/>
      <c r="E44" s="239"/>
      <c r="F44" s="275"/>
      <c r="G44" s="70" t="s">
        <v>9</v>
      </c>
      <c r="H44" s="2" t="s">
        <v>140</v>
      </c>
      <c r="I44" s="61"/>
      <c r="J44" s="61"/>
      <c r="K44" s="314"/>
      <c r="L44" s="33"/>
      <c r="M44" s="5"/>
    </row>
    <row r="45" spans="1:34" ht="30" x14ac:dyDescent="0.25">
      <c r="A45" s="315" t="s">
        <v>142</v>
      </c>
      <c r="B45" s="266"/>
      <c r="C45" s="266"/>
      <c r="D45" s="266"/>
      <c r="E45" s="239"/>
      <c r="F45" s="301"/>
      <c r="G45" s="121" t="s">
        <v>10</v>
      </c>
      <c r="H45" s="220" t="s">
        <v>58</v>
      </c>
      <c r="I45" s="61"/>
      <c r="J45" s="61"/>
      <c r="K45" s="302"/>
      <c r="L45" s="33"/>
      <c r="M45" s="5"/>
    </row>
    <row r="46" spans="1:34" ht="15.75" x14ac:dyDescent="0.25">
      <c r="A46" s="316"/>
      <c r="B46" s="266"/>
      <c r="C46" s="266"/>
      <c r="D46" s="266"/>
      <c r="E46" s="309"/>
      <c r="F46" s="301"/>
      <c r="G46" s="121"/>
      <c r="H46" s="220"/>
      <c r="I46" s="61"/>
      <c r="J46" s="61"/>
      <c r="K46" s="302"/>
      <c r="L46" s="33"/>
      <c r="M46" s="5"/>
    </row>
    <row r="47" spans="1:34" ht="15.75" x14ac:dyDescent="0.25">
      <c r="A47" s="68" t="s">
        <v>3</v>
      </c>
      <c r="B47" s="266"/>
      <c r="C47" s="266"/>
      <c r="D47" s="266"/>
      <c r="E47" s="267"/>
      <c r="F47" s="275"/>
      <c r="G47" s="121"/>
      <c r="H47" s="174"/>
      <c r="I47" s="61"/>
      <c r="J47" s="61"/>
      <c r="K47" s="265"/>
      <c r="L47" s="30"/>
      <c r="M47" s="5"/>
    </row>
    <row r="48" spans="1:34" ht="15.75" x14ac:dyDescent="0.25">
      <c r="A48" s="68" t="s">
        <v>387</v>
      </c>
      <c r="B48" s="308"/>
      <c r="C48" s="266"/>
      <c r="D48" s="266"/>
      <c r="E48" s="304">
        <f>'Input Appendices'!E160</f>
        <v>0</v>
      </c>
      <c r="F48" s="301"/>
      <c r="G48" s="121" t="s">
        <v>11</v>
      </c>
      <c r="H48" s="174" t="s">
        <v>175</v>
      </c>
      <c r="I48" s="61"/>
      <c r="J48" s="61"/>
      <c r="K48" s="265"/>
      <c r="L48" s="30"/>
      <c r="M48" s="5"/>
    </row>
    <row r="49" spans="1:34" ht="15.75" x14ac:dyDescent="0.25">
      <c r="A49" s="299"/>
      <c r="B49" s="308"/>
      <c r="C49" s="266"/>
      <c r="D49" s="266"/>
      <c r="E49" s="267"/>
      <c r="F49" s="301"/>
      <c r="G49" s="121"/>
      <c r="H49" s="174"/>
      <c r="I49" s="61"/>
      <c r="J49" s="61"/>
      <c r="K49" s="314"/>
      <c r="L49" s="36"/>
      <c r="M49" s="5"/>
    </row>
    <row r="50" spans="1:34" ht="15.75" x14ac:dyDescent="0.25">
      <c r="A50" s="97"/>
      <c r="B50" s="308"/>
      <c r="C50" s="266"/>
      <c r="D50" s="266"/>
      <c r="E50" s="267"/>
      <c r="F50" s="275"/>
      <c r="G50" s="121"/>
      <c r="H50" s="174"/>
      <c r="I50" s="61"/>
      <c r="J50" s="61"/>
      <c r="K50" s="265"/>
      <c r="L50" s="30"/>
      <c r="M50" s="5"/>
    </row>
    <row r="51" spans="1:34" ht="15.75" x14ac:dyDescent="0.25">
      <c r="A51" s="317"/>
      <c r="B51" s="308"/>
      <c r="C51" s="266"/>
      <c r="D51" s="266"/>
      <c r="E51" s="267"/>
      <c r="F51" s="275"/>
      <c r="G51" s="121"/>
      <c r="H51" s="266"/>
      <c r="I51" s="61"/>
      <c r="J51" s="61"/>
      <c r="K51" s="314"/>
      <c r="L51" s="33"/>
      <c r="M51" s="5"/>
    </row>
    <row r="52" spans="1:34" ht="15.75" x14ac:dyDescent="0.25">
      <c r="A52" s="311" t="s">
        <v>410</v>
      </c>
      <c r="B52" s="308"/>
      <c r="C52" s="266"/>
      <c r="D52" s="266"/>
      <c r="E52" s="304">
        <f>E41+E44+E45-E48</f>
        <v>0</v>
      </c>
      <c r="F52" s="275"/>
      <c r="G52" s="70" t="s">
        <v>141</v>
      </c>
      <c r="H52" s="174"/>
      <c r="I52" s="61"/>
      <c r="J52" s="61"/>
      <c r="K52" s="314"/>
      <c r="L52" s="30"/>
      <c r="M52" s="5"/>
    </row>
    <row r="53" spans="1:34" ht="15.75" x14ac:dyDescent="0.25">
      <c r="A53" s="59"/>
      <c r="B53" s="266"/>
      <c r="C53" s="266"/>
      <c r="D53" s="266"/>
      <c r="E53" s="267"/>
      <c r="F53" s="275"/>
      <c r="G53" s="121"/>
      <c r="H53" s="174"/>
      <c r="I53" s="61"/>
      <c r="J53" s="61"/>
      <c r="K53" s="265"/>
      <c r="L53" s="30"/>
      <c r="M53" s="5"/>
    </row>
    <row r="54" spans="1:34" ht="15.75" x14ac:dyDescent="0.25">
      <c r="A54" s="286"/>
      <c r="B54" s="287"/>
      <c r="C54" s="287"/>
      <c r="D54" s="287"/>
      <c r="E54" s="288"/>
      <c r="F54" s="289"/>
      <c r="G54" s="318"/>
      <c r="H54" s="319"/>
      <c r="I54" s="292"/>
      <c r="J54" s="292"/>
      <c r="K54" s="293"/>
      <c r="L54" s="30"/>
      <c r="M54" s="5"/>
    </row>
    <row r="55" spans="1:34" ht="15.75" x14ac:dyDescent="0.25">
      <c r="A55" s="320" t="s">
        <v>12</v>
      </c>
      <c r="B55" s="277"/>
      <c r="C55" s="277"/>
      <c r="D55" s="277"/>
      <c r="E55" s="278"/>
      <c r="F55" s="279"/>
      <c r="G55" s="295"/>
      <c r="H55" s="296"/>
      <c r="I55" s="297"/>
      <c r="J55" s="297"/>
      <c r="K55" s="283"/>
      <c r="L55" s="30"/>
      <c r="M55" s="5"/>
    </row>
    <row r="56" spans="1:34" ht="15.75" x14ac:dyDescent="0.25">
      <c r="A56" s="321" t="s">
        <v>145</v>
      </c>
      <c r="B56" s="266"/>
      <c r="C56" s="266"/>
      <c r="D56" s="266"/>
      <c r="E56" s="267"/>
      <c r="F56" s="275"/>
      <c r="G56" s="70"/>
      <c r="H56" s="220"/>
      <c r="I56" s="61"/>
      <c r="J56" s="61"/>
      <c r="K56" s="265"/>
      <c r="L56" s="30"/>
      <c r="M56" s="5"/>
    </row>
    <row r="57" spans="1:34" ht="30" x14ac:dyDescent="0.25">
      <c r="A57" s="321" t="s">
        <v>13</v>
      </c>
      <c r="B57" s="266"/>
      <c r="C57" s="266"/>
      <c r="D57" s="266"/>
      <c r="E57" s="239"/>
      <c r="F57" s="275"/>
      <c r="G57" s="70" t="s">
        <v>14</v>
      </c>
      <c r="H57" s="220" t="s">
        <v>62</v>
      </c>
      <c r="I57" s="61"/>
      <c r="J57" s="61"/>
      <c r="K57" s="265"/>
      <c r="L57" s="30"/>
      <c r="M57" s="5"/>
    </row>
    <row r="58" spans="1:34" ht="132.75" customHeight="1" x14ac:dyDescent="0.25">
      <c r="A58" s="322" t="s">
        <v>368</v>
      </c>
      <c r="B58" s="266"/>
      <c r="C58" s="266"/>
      <c r="D58" s="266"/>
      <c r="E58" s="239"/>
      <c r="F58" s="275"/>
      <c r="G58" s="70" t="s">
        <v>364</v>
      </c>
      <c r="H58" s="1" t="s">
        <v>367</v>
      </c>
      <c r="I58" s="174"/>
      <c r="J58" s="174"/>
      <c r="K58" s="302"/>
      <c r="L58" s="33"/>
      <c r="M58" s="5"/>
    </row>
    <row r="59" spans="1:34" s="11" customFormat="1" ht="15.75" x14ac:dyDescent="0.25">
      <c r="A59" s="323"/>
      <c r="B59" s="308"/>
      <c r="C59" s="308"/>
      <c r="D59" s="308"/>
      <c r="E59" s="309"/>
      <c r="F59" s="275"/>
      <c r="G59" s="70"/>
      <c r="H59" s="1"/>
      <c r="I59" s="174"/>
      <c r="J59" s="174"/>
      <c r="K59" s="324"/>
      <c r="L59" s="37"/>
      <c r="M59" s="5"/>
      <c r="N59" s="38"/>
      <c r="O59" s="38"/>
      <c r="P59" s="38"/>
      <c r="Q59" s="38"/>
      <c r="R59" s="38"/>
      <c r="S59" s="38"/>
      <c r="T59" s="38"/>
      <c r="U59" s="38"/>
      <c r="V59" s="38"/>
      <c r="W59" s="38"/>
      <c r="X59" s="38"/>
      <c r="Y59" s="38"/>
      <c r="Z59" s="38"/>
      <c r="AA59" s="38"/>
      <c r="AB59" s="38"/>
      <c r="AC59" s="38"/>
      <c r="AD59" s="38"/>
      <c r="AE59" s="38"/>
      <c r="AF59" s="38"/>
      <c r="AG59" s="38"/>
      <c r="AH59" s="38"/>
    </row>
    <row r="60" spans="1:34" s="11" customFormat="1" ht="15.75" x14ac:dyDescent="0.25">
      <c r="A60" s="322" t="s">
        <v>363</v>
      </c>
      <c r="B60" s="308"/>
      <c r="C60" s="308"/>
      <c r="D60" s="308"/>
      <c r="E60" s="309"/>
      <c r="F60" s="275"/>
      <c r="G60" s="70"/>
      <c r="H60" s="1"/>
      <c r="I60" s="174"/>
      <c r="J60" s="174"/>
      <c r="K60" s="324"/>
      <c r="L60" s="37"/>
      <c r="M60" s="5"/>
      <c r="N60" s="38"/>
      <c r="O60" s="38"/>
      <c r="P60" s="38"/>
      <c r="Q60" s="38"/>
      <c r="R60" s="38"/>
      <c r="S60" s="38"/>
      <c r="T60" s="38"/>
      <c r="U60" s="38"/>
      <c r="V60" s="38"/>
      <c r="W60" s="38"/>
      <c r="X60" s="38"/>
      <c r="Y60" s="38"/>
      <c r="Z60" s="38"/>
      <c r="AA60" s="38"/>
      <c r="AB60" s="38"/>
      <c r="AC60" s="38"/>
      <c r="AD60" s="38"/>
      <c r="AE60" s="38"/>
      <c r="AF60" s="38"/>
      <c r="AG60" s="38"/>
      <c r="AH60" s="38"/>
    </row>
    <row r="61" spans="1:34" s="11" customFormat="1" ht="15.75" x14ac:dyDescent="0.25">
      <c r="A61" s="323"/>
      <c r="B61" s="308"/>
      <c r="C61" s="308"/>
      <c r="D61" s="308"/>
      <c r="E61" s="309"/>
      <c r="F61" s="275"/>
      <c r="G61" s="70"/>
      <c r="H61" s="1"/>
      <c r="I61" s="305" t="s">
        <v>369</v>
      </c>
      <c r="J61" s="174"/>
      <c r="K61" s="324"/>
      <c r="L61" s="37"/>
      <c r="M61" s="5"/>
      <c r="N61" s="38"/>
      <c r="O61" s="38"/>
      <c r="P61" s="38"/>
      <c r="Q61" s="38"/>
      <c r="R61" s="38"/>
      <c r="S61" s="38"/>
      <c r="T61" s="38"/>
      <c r="U61" s="38"/>
      <c r="V61" s="38"/>
      <c r="W61" s="38"/>
      <c r="X61" s="38"/>
      <c r="Y61" s="38"/>
      <c r="Z61" s="38"/>
      <c r="AA61" s="38"/>
      <c r="AB61" s="38"/>
      <c r="AC61" s="38"/>
      <c r="AD61" s="38"/>
      <c r="AE61" s="38"/>
      <c r="AF61" s="38"/>
      <c r="AG61" s="38"/>
      <c r="AH61" s="38"/>
    </row>
    <row r="62" spans="1:34" s="11" customFormat="1" ht="15.75" x14ac:dyDescent="0.2">
      <c r="A62" s="325"/>
      <c r="B62" s="308"/>
      <c r="C62" s="308"/>
      <c r="D62" s="308"/>
      <c r="E62" s="209"/>
      <c r="F62" s="275"/>
      <c r="G62" s="70" t="s">
        <v>365</v>
      </c>
      <c r="H62" s="1"/>
      <c r="I62" s="307"/>
      <c r="J62" s="174"/>
      <c r="K62" s="324"/>
      <c r="L62" s="37"/>
      <c r="M62" s="5"/>
      <c r="N62" s="38"/>
      <c r="O62" s="38"/>
      <c r="P62" s="38"/>
      <c r="Q62" s="38"/>
      <c r="R62" s="38"/>
      <c r="S62" s="38"/>
      <c r="T62" s="38"/>
      <c r="U62" s="38"/>
      <c r="V62" s="38"/>
      <c r="W62" s="38"/>
      <c r="X62" s="38"/>
      <c r="Y62" s="38"/>
      <c r="Z62" s="38"/>
      <c r="AA62" s="38"/>
      <c r="AB62" s="38"/>
      <c r="AC62" s="38"/>
      <c r="AD62" s="38"/>
      <c r="AE62" s="38"/>
      <c r="AF62" s="38"/>
      <c r="AG62" s="38"/>
      <c r="AH62" s="38"/>
    </row>
    <row r="63" spans="1:34" s="11" customFormat="1" ht="15.75" x14ac:dyDescent="0.2">
      <c r="A63" s="323"/>
      <c r="B63" s="308"/>
      <c r="C63" s="308"/>
      <c r="D63" s="308"/>
      <c r="E63" s="309"/>
      <c r="F63" s="275"/>
      <c r="G63" s="70"/>
      <c r="H63" s="1"/>
      <c r="I63" s="326"/>
      <c r="J63" s="174"/>
      <c r="K63" s="324"/>
      <c r="L63" s="37"/>
      <c r="M63" s="5"/>
      <c r="N63" s="38"/>
      <c r="O63" s="38"/>
      <c r="P63" s="38"/>
      <c r="Q63" s="38"/>
      <c r="R63" s="38"/>
      <c r="S63" s="38"/>
      <c r="T63" s="38"/>
      <c r="U63" s="38"/>
      <c r="V63" s="38"/>
      <c r="W63" s="38"/>
      <c r="X63" s="38"/>
      <c r="Y63" s="38"/>
      <c r="Z63" s="38"/>
      <c r="AA63" s="38"/>
      <c r="AB63" s="38"/>
      <c r="AC63" s="38"/>
      <c r="AD63" s="38"/>
      <c r="AE63" s="38"/>
      <c r="AF63" s="38"/>
      <c r="AG63" s="38"/>
      <c r="AH63" s="38"/>
    </row>
    <row r="64" spans="1:34" s="11" customFormat="1" ht="15.75" x14ac:dyDescent="0.25">
      <c r="A64" s="322" t="s">
        <v>389</v>
      </c>
      <c r="B64" s="308"/>
      <c r="C64" s="308"/>
      <c r="D64" s="308"/>
      <c r="E64" s="304">
        <f>E58-E62</f>
        <v>0</v>
      </c>
      <c r="F64" s="275"/>
      <c r="G64" s="70" t="s">
        <v>366</v>
      </c>
      <c r="H64" s="1"/>
      <c r="I64" s="174"/>
      <c r="J64" s="174"/>
      <c r="K64" s="324"/>
      <c r="L64" s="37"/>
      <c r="M64" s="5"/>
      <c r="N64" s="38"/>
      <c r="O64" s="38"/>
      <c r="P64" s="38"/>
      <c r="Q64" s="38"/>
      <c r="R64" s="38"/>
      <c r="S64" s="38"/>
      <c r="T64" s="38"/>
      <c r="U64" s="38"/>
      <c r="V64" s="38"/>
      <c r="W64" s="38"/>
      <c r="X64" s="38"/>
      <c r="Y64" s="38"/>
      <c r="Z64" s="38"/>
      <c r="AA64" s="38"/>
      <c r="AB64" s="38"/>
      <c r="AC64" s="38"/>
      <c r="AD64" s="38"/>
      <c r="AE64" s="38"/>
      <c r="AF64" s="38"/>
      <c r="AG64" s="38"/>
      <c r="AH64" s="38"/>
    </row>
    <row r="65" spans="1:34" s="11" customFormat="1" ht="15.75" x14ac:dyDescent="0.25">
      <c r="A65" s="322"/>
      <c r="B65" s="308"/>
      <c r="C65" s="308"/>
      <c r="D65" s="308"/>
      <c r="E65" s="309"/>
      <c r="F65" s="275"/>
      <c r="G65" s="70"/>
      <c r="H65" s="1"/>
      <c r="I65" s="174"/>
      <c r="J65" s="174"/>
      <c r="K65" s="324"/>
      <c r="L65" s="37"/>
      <c r="M65" s="5"/>
      <c r="N65" s="38"/>
      <c r="O65" s="38"/>
      <c r="P65" s="38"/>
      <c r="Q65" s="38"/>
      <c r="R65" s="38"/>
      <c r="S65" s="38"/>
      <c r="T65" s="38"/>
      <c r="U65" s="38"/>
      <c r="V65" s="38"/>
      <c r="W65" s="38"/>
      <c r="X65" s="38"/>
      <c r="Y65" s="38"/>
      <c r="Z65" s="38"/>
      <c r="AA65" s="38"/>
      <c r="AB65" s="38"/>
      <c r="AC65" s="38"/>
      <c r="AD65" s="38"/>
      <c r="AE65" s="38"/>
      <c r="AF65" s="38"/>
      <c r="AG65" s="38"/>
      <c r="AH65" s="38"/>
    </row>
    <row r="66" spans="1:34" s="11" customFormat="1" ht="15.75" x14ac:dyDescent="0.25">
      <c r="A66" s="323"/>
      <c r="B66" s="308"/>
      <c r="C66" s="308"/>
      <c r="D66" s="308"/>
      <c r="E66" s="309"/>
      <c r="F66" s="275"/>
      <c r="G66" s="70"/>
      <c r="H66" s="220"/>
      <c r="I66" s="174"/>
      <c r="J66" s="174"/>
      <c r="K66" s="327"/>
      <c r="L66" s="37"/>
      <c r="M66" s="5"/>
      <c r="N66" s="38"/>
      <c r="O66" s="38"/>
      <c r="P66" s="38"/>
      <c r="Q66" s="38"/>
      <c r="R66" s="38"/>
      <c r="S66" s="38"/>
      <c r="T66" s="38"/>
      <c r="U66" s="38"/>
      <c r="V66" s="38"/>
      <c r="W66" s="38"/>
      <c r="X66" s="38"/>
      <c r="Y66" s="38"/>
      <c r="Z66" s="38"/>
      <c r="AA66" s="38"/>
      <c r="AB66" s="38"/>
      <c r="AC66" s="38"/>
      <c r="AD66" s="38"/>
      <c r="AE66" s="38"/>
      <c r="AF66" s="38"/>
      <c r="AG66" s="38"/>
      <c r="AH66" s="38"/>
    </row>
    <row r="67" spans="1:34" ht="15.75" x14ac:dyDescent="0.25">
      <c r="A67" s="322" t="s">
        <v>342</v>
      </c>
      <c r="B67" s="308"/>
      <c r="C67" s="308"/>
      <c r="D67" s="308"/>
      <c r="E67" s="304">
        <f>E57+E64</f>
        <v>0</v>
      </c>
      <c r="F67" s="275"/>
      <c r="G67" s="70" t="s">
        <v>16</v>
      </c>
      <c r="H67" s="220"/>
      <c r="I67" s="61"/>
      <c r="J67" s="2"/>
      <c r="K67" s="328"/>
      <c r="L67" s="30"/>
      <c r="M67" s="5"/>
    </row>
    <row r="68" spans="1:34" ht="30" x14ac:dyDescent="0.25">
      <c r="A68" s="358" t="s">
        <v>459</v>
      </c>
      <c r="B68" s="308"/>
      <c r="C68" s="308"/>
      <c r="D68" s="308"/>
      <c r="E68" s="329"/>
      <c r="F68" s="275" t="s">
        <v>72</v>
      </c>
      <c r="G68" s="70" t="s">
        <v>17</v>
      </c>
      <c r="H68" s="220" t="s">
        <v>83</v>
      </c>
      <c r="I68" s="61"/>
      <c r="J68" s="61"/>
      <c r="K68" s="265"/>
      <c r="L68" s="30"/>
      <c r="M68" s="5"/>
    </row>
    <row r="69" spans="1:34" ht="15.75" x14ac:dyDescent="0.25">
      <c r="A69" s="322" t="s">
        <v>302</v>
      </c>
      <c r="B69" s="308"/>
      <c r="C69" s="308"/>
      <c r="D69" s="308"/>
      <c r="E69" s="304">
        <f>E67*E68</f>
        <v>0</v>
      </c>
      <c r="F69" s="275"/>
      <c r="G69" s="70" t="s">
        <v>18</v>
      </c>
      <c r="H69" s="220"/>
      <c r="I69" s="330"/>
      <c r="J69" s="2"/>
      <c r="K69" s="328"/>
      <c r="L69" s="30"/>
      <c r="M69" s="5"/>
    </row>
    <row r="70" spans="1:34" ht="15.75" x14ac:dyDescent="0.25">
      <c r="A70" s="322"/>
      <c r="B70" s="308"/>
      <c r="C70" s="308"/>
      <c r="D70" s="308"/>
      <c r="E70" s="70"/>
      <c r="F70" s="275"/>
      <c r="G70" s="70"/>
      <c r="H70" s="220"/>
      <c r="I70" s="330"/>
      <c r="J70" s="2"/>
      <c r="K70" s="328"/>
      <c r="L70" s="30"/>
      <c r="M70" s="5"/>
    </row>
    <row r="71" spans="1:34" ht="15.75" x14ac:dyDescent="0.25">
      <c r="A71" s="322" t="s">
        <v>287</v>
      </c>
      <c r="B71" s="308"/>
      <c r="C71" s="308"/>
      <c r="D71" s="308"/>
      <c r="E71" s="309"/>
      <c r="F71" s="275"/>
      <c r="G71" s="70"/>
      <c r="H71" s="220"/>
      <c r="I71" s="303"/>
      <c r="J71" s="2"/>
      <c r="K71" s="328"/>
      <c r="L71" s="30"/>
      <c r="M71" s="5"/>
    </row>
    <row r="72" spans="1:34" ht="15.75" x14ac:dyDescent="0.25">
      <c r="A72" s="322" t="s">
        <v>384</v>
      </c>
      <c r="B72" s="308"/>
      <c r="C72" s="308"/>
      <c r="D72" s="308"/>
      <c r="E72" s="304">
        <f>'Input Appendices'!C109</f>
        <v>0</v>
      </c>
      <c r="F72" s="275"/>
      <c r="G72" s="70" t="s">
        <v>346</v>
      </c>
      <c r="H72" s="1" t="s">
        <v>317</v>
      </c>
      <c r="I72" s="2"/>
      <c r="J72" s="220"/>
      <c r="K72" s="328"/>
      <c r="L72" s="33"/>
      <c r="M72" s="5"/>
    </row>
    <row r="73" spans="1:34" s="11" customFormat="1" ht="15.75" x14ac:dyDescent="0.25">
      <c r="A73" s="322"/>
      <c r="B73" s="308"/>
      <c r="C73" s="308"/>
      <c r="D73" s="308"/>
      <c r="E73" s="309"/>
      <c r="F73" s="275"/>
      <c r="G73" s="70"/>
      <c r="H73" s="1"/>
      <c r="I73" s="2"/>
      <c r="J73" s="220"/>
      <c r="K73" s="328"/>
      <c r="L73" s="37"/>
      <c r="M73" s="5"/>
      <c r="N73" s="38"/>
      <c r="O73" s="38"/>
      <c r="P73" s="38"/>
      <c r="Q73" s="38"/>
      <c r="R73" s="38"/>
      <c r="S73" s="38"/>
      <c r="T73" s="38"/>
      <c r="U73" s="38"/>
      <c r="V73" s="38"/>
      <c r="W73" s="38"/>
      <c r="X73" s="38"/>
      <c r="Y73" s="38"/>
      <c r="Z73" s="38"/>
      <c r="AA73" s="38"/>
      <c r="AB73" s="38"/>
      <c r="AC73" s="38"/>
      <c r="AD73" s="38"/>
      <c r="AE73" s="38"/>
      <c r="AF73" s="38"/>
      <c r="AG73" s="38"/>
      <c r="AH73" s="38"/>
    </row>
    <row r="74" spans="1:34" s="11" customFormat="1" ht="15.75" x14ac:dyDescent="0.25">
      <c r="A74" s="322"/>
      <c r="B74" s="308"/>
      <c r="C74" s="308"/>
      <c r="D74" s="308"/>
      <c r="E74" s="309"/>
      <c r="F74" s="275"/>
      <c r="G74" s="70"/>
      <c r="H74" s="220"/>
      <c r="I74" s="303"/>
      <c r="J74" s="2"/>
      <c r="K74" s="328"/>
      <c r="L74" s="37"/>
      <c r="M74" s="5"/>
      <c r="N74" s="38"/>
      <c r="O74" s="38"/>
      <c r="P74" s="38"/>
      <c r="Q74" s="38"/>
      <c r="R74" s="38"/>
      <c r="S74" s="38"/>
      <c r="T74" s="38"/>
      <c r="U74" s="38"/>
      <c r="V74" s="38"/>
      <c r="W74" s="38"/>
      <c r="X74" s="38"/>
      <c r="Y74" s="38"/>
      <c r="Z74" s="38"/>
      <c r="AA74" s="38"/>
      <c r="AB74" s="38"/>
      <c r="AC74" s="38"/>
      <c r="AD74" s="38"/>
      <c r="AE74" s="38"/>
      <c r="AF74" s="38"/>
      <c r="AG74" s="38"/>
      <c r="AH74" s="38"/>
    </row>
    <row r="75" spans="1:34" ht="15.75" x14ac:dyDescent="0.25">
      <c r="A75" s="322" t="s">
        <v>383</v>
      </c>
      <c r="B75" s="308"/>
      <c r="C75" s="308"/>
      <c r="D75" s="308"/>
      <c r="E75" s="304">
        <f>'Input Appendices'!C124</f>
        <v>0</v>
      </c>
      <c r="F75" s="275"/>
      <c r="G75" s="70" t="s">
        <v>347</v>
      </c>
      <c r="H75" s="1" t="s">
        <v>448</v>
      </c>
      <c r="I75" s="2"/>
      <c r="J75" s="220"/>
      <c r="K75" s="328"/>
      <c r="L75" s="33"/>
      <c r="M75" s="5"/>
    </row>
    <row r="76" spans="1:34" s="11" customFormat="1" ht="15.75" x14ac:dyDescent="0.25">
      <c r="A76" s="322"/>
      <c r="B76" s="308"/>
      <c r="C76" s="308"/>
      <c r="D76" s="308"/>
      <c r="E76" s="309"/>
      <c r="F76" s="275"/>
      <c r="G76" s="70"/>
      <c r="H76" s="220"/>
      <c r="I76" s="220"/>
      <c r="J76" s="220"/>
      <c r="K76" s="328"/>
      <c r="L76" s="37"/>
      <c r="M76" s="5"/>
      <c r="N76" s="38"/>
      <c r="O76" s="38"/>
      <c r="P76" s="38"/>
      <c r="Q76" s="38"/>
      <c r="R76" s="38"/>
      <c r="S76" s="38"/>
      <c r="T76" s="38"/>
      <c r="U76" s="38"/>
      <c r="V76" s="38"/>
      <c r="W76" s="38"/>
      <c r="X76" s="38"/>
      <c r="Y76" s="38"/>
      <c r="Z76" s="38"/>
      <c r="AA76" s="38"/>
      <c r="AB76" s="38"/>
      <c r="AC76" s="38"/>
      <c r="AD76" s="38"/>
      <c r="AE76" s="38"/>
      <c r="AF76" s="38"/>
      <c r="AG76" s="38"/>
      <c r="AH76" s="38"/>
    </row>
    <row r="77" spans="1:34" ht="15.75" x14ac:dyDescent="0.25">
      <c r="A77" s="322" t="s">
        <v>288</v>
      </c>
      <c r="B77" s="308"/>
      <c r="C77" s="308"/>
      <c r="D77" s="308"/>
      <c r="E77" s="304">
        <f>AVERAGE(E72, E75)</f>
        <v>0</v>
      </c>
      <c r="F77" s="55"/>
      <c r="G77" s="70" t="s">
        <v>176</v>
      </c>
      <c r="H77" s="220"/>
      <c r="I77" s="2"/>
      <c r="J77" s="2"/>
      <c r="K77" s="328"/>
      <c r="L77" s="30"/>
      <c r="M77" s="5"/>
    </row>
    <row r="78" spans="1:34" ht="15.75" x14ac:dyDescent="0.25">
      <c r="A78" s="322" t="s">
        <v>19</v>
      </c>
      <c r="B78" s="308"/>
      <c r="C78" s="308"/>
      <c r="D78" s="308"/>
      <c r="E78" s="304">
        <f>E69+E77</f>
        <v>0</v>
      </c>
      <c r="F78" s="275"/>
      <c r="G78" s="70" t="s">
        <v>20</v>
      </c>
      <c r="H78" s="220"/>
      <c r="I78" s="55"/>
      <c r="J78" s="2"/>
      <c r="K78" s="328"/>
      <c r="L78" s="30"/>
      <c r="M78" s="5"/>
    </row>
    <row r="79" spans="1:34" ht="15.75" x14ac:dyDescent="0.25">
      <c r="A79" s="322"/>
      <c r="B79" s="308"/>
      <c r="C79" s="308"/>
      <c r="D79" s="308"/>
      <c r="E79" s="309"/>
      <c r="F79" s="275"/>
      <c r="G79" s="70"/>
      <c r="H79" s="220"/>
      <c r="I79" s="2"/>
      <c r="J79" s="2"/>
      <c r="K79" s="328"/>
      <c r="L79" s="30"/>
      <c r="M79" s="5"/>
    </row>
    <row r="80" spans="1:34" ht="30" x14ac:dyDescent="0.25">
      <c r="A80" s="322" t="s">
        <v>370</v>
      </c>
      <c r="B80" s="329"/>
      <c r="C80" s="275" t="s">
        <v>72</v>
      </c>
      <c r="D80" s="308" t="s">
        <v>21</v>
      </c>
      <c r="E80" s="304">
        <f>B80*E78</f>
        <v>0</v>
      </c>
      <c r="F80" s="275"/>
      <c r="G80" s="70" t="s">
        <v>22</v>
      </c>
      <c r="H80" s="220" t="s">
        <v>84</v>
      </c>
      <c r="I80" s="2"/>
      <c r="J80" s="2"/>
      <c r="K80" s="331"/>
      <c r="L80" s="30"/>
      <c r="M80" s="5"/>
    </row>
    <row r="81" spans="1:34" ht="30" x14ac:dyDescent="0.25">
      <c r="A81" s="322" t="s">
        <v>371</v>
      </c>
      <c r="B81" s="329"/>
      <c r="C81" s="275" t="s">
        <v>72</v>
      </c>
      <c r="D81" s="308" t="s">
        <v>23</v>
      </c>
      <c r="E81" s="304">
        <f>B81*E78</f>
        <v>0</v>
      </c>
      <c r="F81" s="275"/>
      <c r="G81" s="70" t="s">
        <v>24</v>
      </c>
      <c r="H81" s="220" t="s">
        <v>85</v>
      </c>
      <c r="I81" s="2"/>
      <c r="J81" s="2"/>
      <c r="K81" s="331"/>
      <c r="L81" s="30"/>
      <c r="M81" s="5"/>
    </row>
    <row r="82" spans="1:34" ht="30" x14ac:dyDescent="0.25">
      <c r="A82" s="322" t="s">
        <v>372</v>
      </c>
      <c r="B82" s="329"/>
      <c r="C82" s="275" t="s">
        <v>72</v>
      </c>
      <c r="D82" s="308" t="s">
        <v>25</v>
      </c>
      <c r="E82" s="304">
        <f>B82*E78</f>
        <v>0</v>
      </c>
      <c r="F82" s="275"/>
      <c r="G82" s="70" t="s">
        <v>26</v>
      </c>
      <c r="H82" s="220" t="s">
        <v>86</v>
      </c>
      <c r="I82" s="2"/>
      <c r="J82" s="2"/>
      <c r="K82" s="331"/>
      <c r="L82" s="30"/>
      <c r="M82" s="5"/>
    </row>
    <row r="83" spans="1:34" s="12" customFormat="1" ht="15.75" x14ac:dyDescent="0.25">
      <c r="A83" s="332"/>
      <c r="B83" s="287"/>
      <c r="C83" s="333"/>
      <c r="D83" s="287"/>
      <c r="E83" s="288"/>
      <c r="F83" s="289"/>
      <c r="G83" s="318"/>
      <c r="H83" s="319"/>
      <c r="I83" s="292"/>
      <c r="J83" s="292"/>
      <c r="K83" s="293"/>
      <c r="L83" s="30"/>
      <c r="M83" s="5"/>
    </row>
    <row r="84" spans="1:34" s="12" customFormat="1" ht="15.75" x14ac:dyDescent="0.25">
      <c r="A84" s="334" t="s">
        <v>341</v>
      </c>
      <c r="B84" s="277"/>
      <c r="C84" s="277"/>
      <c r="D84" s="277"/>
      <c r="E84" s="278"/>
      <c r="F84" s="279"/>
      <c r="G84" s="295"/>
      <c r="H84" s="296"/>
      <c r="I84" s="297"/>
      <c r="J84" s="297"/>
      <c r="K84" s="283"/>
      <c r="L84" s="30"/>
      <c r="M84" s="5"/>
    </row>
    <row r="85" spans="1:34" s="12" customFormat="1" ht="15.75" x14ac:dyDescent="0.25">
      <c r="A85" s="321" t="s">
        <v>304</v>
      </c>
      <c r="B85" s="266"/>
      <c r="C85" s="266"/>
      <c r="D85" s="266"/>
      <c r="E85" s="335" t="e">
        <f>(E52/E82)</f>
        <v>#DIV/0!</v>
      </c>
      <c r="F85" s="275" t="s">
        <v>72</v>
      </c>
      <c r="G85" s="70" t="s">
        <v>313</v>
      </c>
      <c r="H85" s="220"/>
      <c r="I85" s="2"/>
      <c r="J85" s="2"/>
      <c r="K85" s="328"/>
      <c r="L85" s="30"/>
      <c r="M85" s="5"/>
    </row>
    <row r="86" spans="1:34" s="12" customFormat="1" ht="15.75" x14ac:dyDescent="0.25">
      <c r="A86" s="321"/>
      <c r="B86" s="266"/>
      <c r="C86" s="266"/>
      <c r="D86" s="266"/>
      <c r="E86" s="267"/>
      <c r="F86" s="275"/>
      <c r="G86" s="70"/>
      <c r="H86" s="220"/>
      <c r="I86" s="2"/>
      <c r="J86" s="2"/>
      <c r="K86" s="328"/>
      <c r="L86" s="30"/>
      <c r="M86" s="5"/>
    </row>
    <row r="87" spans="1:34" s="12" customFormat="1" ht="30" x14ac:dyDescent="0.25">
      <c r="A87" s="336" t="s">
        <v>303</v>
      </c>
      <c r="B87" s="266"/>
      <c r="C87" s="266"/>
      <c r="D87" s="266"/>
      <c r="E87" s="329"/>
      <c r="F87" s="275" t="s">
        <v>72</v>
      </c>
      <c r="G87" s="70" t="s">
        <v>27</v>
      </c>
      <c r="H87" s="220" t="s">
        <v>83</v>
      </c>
      <c r="I87" s="2"/>
      <c r="J87" s="2"/>
      <c r="K87" s="328"/>
      <c r="L87" s="30"/>
      <c r="M87" s="5"/>
    </row>
    <row r="88" spans="1:34" s="12" customFormat="1" ht="15.75" x14ac:dyDescent="0.25">
      <c r="A88" s="321"/>
      <c r="B88" s="266"/>
      <c r="C88" s="266"/>
      <c r="D88" s="266"/>
      <c r="E88" s="267"/>
      <c r="F88" s="275"/>
      <c r="G88" s="70"/>
      <c r="H88" s="220"/>
      <c r="I88" s="2"/>
      <c r="J88" s="2"/>
      <c r="K88" s="328"/>
      <c r="L88" s="30"/>
      <c r="M88" s="5"/>
    </row>
    <row r="89" spans="1:34" s="12" customFormat="1" ht="15.75" x14ac:dyDescent="0.25">
      <c r="A89" s="321" t="s">
        <v>28</v>
      </c>
      <c r="B89" s="266"/>
      <c r="C89" s="266"/>
      <c r="D89" s="266"/>
      <c r="E89" s="335" t="e">
        <f>E85-E87</f>
        <v>#DIV/0!</v>
      </c>
      <c r="F89" s="275" t="s">
        <v>72</v>
      </c>
      <c r="G89" s="70" t="s">
        <v>95</v>
      </c>
      <c r="H89" s="220"/>
      <c r="I89" s="2"/>
      <c r="J89" s="2"/>
      <c r="K89" s="328"/>
      <c r="L89" s="30"/>
      <c r="M89" s="5"/>
    </row>
    <row r="90" spans="1:34" s="12" customFormat="1" ht="15.75" x14ac:dyDescent="0.25">
      <c r="A90" s="321"/>
      <c r="B90" s="266"/>
      <c r="C90" s="266"/>
      <c r="D90" s="266"/>
      <c r="E90" s="337"/>
      <c r="F90" s="275"/>
      <c r="G90" s="70"/>
      <c r="H90" s="220"/>
      <c r="I90" s="2"/>
      <c r="J90" s="2"/>
      <c r="K90" s="328"/>
      <c r="L90" s="30"/>
      <c r="M90" s="5"/>
    </row>
    <row r="91" spans="1:34" s="12" customFormat="1" ht="60" customHeight="1" x14ac:dyDescent="0.25">
      <c r="A91" s="338" t="s">
        <v>146</v>
      </c>
      <c r="B91" s="266"/>
      <c r="C91" s="266"/>
      <c r="D91" s="266"/>
      <c r="E91" s="339" t="e">
        <f>IF(E89&lt;-3%,"Under-earning",IF(E89&gt;3%,"Over-earning","Within 300 basis points deadband"))</f>
        <v>#DIV/0!</v>
      </c>
      <c r="F91" s="275"/>
      <c r="G91" s="70" t="s">
        <v>96</v>
      </c>
      <c r="H91" s="220"/>
      <c r="I91" s="370" t="s">
        <v>343</v>
      </c>
      <c r="J91" s="370"/>
      <c r="K91" s="373"/>
      <c r="L91" s="30"/>
      <c r="M91" s="5"/>
    </row>
    <row r="92" spans="1:34" s="12" customFormat="1" ht="15.75" x14ac:dyDescent="0.25">
      <c r="A92" s="340"/>
      <c r="B92" s="266"/>
      <c r="C92" s="266"/>
      <c r="D92" s="266"/>
      <c r="E92" s="267"/>
      <c r="F92" s="275"/>
      <c r="G92" s="121"/>
      <c r="H92" s="220"/>
      <c r="I92" s="61"/>
      <c r="J92" s="2"/>
      <c r="K92" s="265"/>
      <c r="L92" s="30"/>
      <c r="M92" s="5"/>
    </row>
    <row r="93" spans="1:34" s="11" customFormat="1" ht="16.5" thickBot="1" x14ac:dyDescent="0.3">
      <c r="A93" s="341"/>
      <c r="B93" s="272"/>
      <c r="C93" s="272"/>
      <c r="D93" s="272"/>
      <c r="E93" s="273"/>
      <c r="F93" s="342"/>
      <c r="G93" s="343"/>
      <c r="H93" s="344"/>
      <c r="I93" s="65"/>
      <c r="J93" s="65"/>
      <c r="K93" s="345"/>
      <c r="L93" s="41"/>
      <c r="M93" s="5"/>
      <c r="N93" s="12"/>
      <c r="O93" s="12"/>
      <c r="P93" s="12"/>
      <c r="Q93" s="12"/>
      <c r="R93" s="12"/>
      <c r="S93" s="12"/>
      <c r="T93" s="12"/>
      <c r="U93" s="12"/>
      <c r="V93" s="12"/>
      <c r="W93" s="12"/>
      <c r="X93" s="12"/>
      <c r="Y93" s="12"/>
      <c r="Z93" s="12"/>
      <c r="AA93" s="12"/>
      <c r="AB93" s="12"/>
      <c r="AC93" s="12"/>
      <c r="AD93" s="12"/>
      <c r="AE93" s="12"/>
      <c r="AF93" s="12"/>
      <c r="AG93" s="12"/>
      <c r="AH93" s="12"/>
    </row>
    <row r="94" spans="1:34" s="11" customFormat="1" ht="12" customHeight="1" x14ac:dyDescent="0.25">
      <c r="A94" s="5"/>
      <c r="B94" s="5"/>
      <c r="C94" s="5"/>
      <c r="D94" s="5"/>
      <c r="E94" s="44"/>
      <c r="F94" s="6"/>
      <c r="G94" s="7"/>
      <c r="H94" s="8"/>
      <c r="I94" s="9"/>
      <c r="J94" s="9"/>
      <c r="K94" s="10"/>
      <c r="L94" s="10"/>
      <c r="M94" s="5"/>
      <c r="N94" s="12"/>
      <c r="O94" s="12"/>
      <c r="P94" s="12"/>
      <c r="Q94" s="12"/>
      <c r="R94" s="12"/>
      <c r="S94" s="12"/>
      <c r="T94" s="12"/>
      <c r="U94" s="12"/>
      <c r="V94" s="12"/>
      <c r="W94" s="12"/>
      <c r="X94" s="12"/>
      <c r="Y94" s="12"/>
      <c r="Z94" s="12"/>
      <c r="AA94" s="12"/>
      <c r="AB94" s="12"/>
      <c r="AC94" s="12"/>
      <c r="AD94" s="12"/>
      <c r="AE94" s="12"/>
      <c r="AF94" s="12"/>
      <c r="AG94" s="12"/>
      <c r="AH94" s="12"/>
    </row>
    <row r="98" spans="5:5" ht="15" x14ac:dyDescent="0.25">
      <c r="E98" s="47"/>
    </row>
  </sheetData>
  <sheetProtection password="D12D" sheet="1" objects="1" scenarios="1"/>
  <protectedRanges>
    <protectedRange sqref="E24 E25 E29 E33 I33 E35 I35 E44 E45 E57 E58 A62 E62 I62 E68 B80 B81 B82 E87" name="ROE Summary"/>
  </protectedRanges>
  <mergeCells count="1">
    <mergeCell ref="I91:K91"/>
  </mergeCells>
  <printOptions horizontalCentered="1" headings="1" gridLines="1"/>
  <pageMargins left="0.23622047244094491" right="0.23622047244094491" top="0.74803149606299213" bottom="0.74803149606299213" header="0.31496062992125984" footer="0.31496062992125984"/>
  <pageSetup paperSize="17" scale="56" orientation="portrait" r:id="rId1"/>
  <headerFooter>
    <oddHeader xml:space="preserve">&amp;C&amp;20Regulated Return on Equity (ROE) - Summary
</oddHeader>
    <oddFooter>&amp;R&amp;20Page 3</oddFooter>
  </headerFooter>
  <ignoredErrors>
    <ignoredError sqref="E91 E89 E85" evalErro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104"/>
  <sheetViews>
    <sheetView zoomScale="90" zoomScaleNormal="90" zoomScaleSheetLayoutView="80" workbookViewId="0">
      <selection activeCell="A2" sqref="A2"/>
    </sheetView>
  </sheetViews>
  <sheetFormatPr defaultColWidth="8.88671875" defaultRowHeight="15" x14ac:dyDescent="0.3"/>
  <cols>
    <col min="1" max="1" width="79.109375" style="13" customWidth="1"/>
    <col min="2" max="2" width="25.88671875" style="66" customWidth="1"/>
    <col min="3" max="3" width="19.33203125" style="51" customWidth="1"/>
    <col min="4" max="4" width="16.33203125" style="66" customWidth="1"/>
    <col min="5" max="5" width="17.6640625" style="51" customWidth="1"/>
    <col min="6" max="6" width="22.109375" style="51" bestFit="1" customWidth="1"/>
    <col min="7" max="7" width="18.44140625" style="51" customWidth="1"/>
    <col min="8" max="8" width="13.88671875" style="13" customWidth="1"/>
    <col min="9" max="9" width="2.33203125" style="13" customWidth="1"/>
    <col min="10" max="16384" width="8.88671875" style="13"/>
  </cols>
  <sheetData>
    <row r="1" spans="1:10" ht="10.5" customHeight="1" thickBot="1" x14ac:dyDescent="0.3">
      <c r="A1" s="5"/>
      <c r="B1" s="49"/>
      <c r="C1" s="50"/>
      <c r="D1" s="49"/>
      <c r="E1" s="50"/>
      <c r="F1" s="50"/>
      <c r="G1" s="50"/>
      <c r="H1" s="5"/>
      <c r="I1" s="5"/>
    </row>
    <row r="2" spans="1:10" ht="19.5" thickBot="1" x14ac:dyDescent="0.3">
      <c r="A2" s="139" t="s">
        <v>307</v>
      </c>
      <c r="B2" s="140"/>
      <c r="C2" s="2"/>
      <c r="D2" s="55"/>
      <c r="E2" s="56"/>
      <c r="F2" s="56"/>
      <c r="G2" s="56"/>
      <c r="H2" s="39"/>
      <c r="I2" s="5"/>
      <c r="J2" s="19"/>
    </row>
    <row r="3" spans="1:10" s="11" customFormat="1" ht="18" customHeight="1" x14ac:dyDescent="0.25">
      <c r="A3" s="54"/>
      <c r="B3" s="55"/>
      <c r="C3" s="2"/>
      <c r="D3" s="55"/>
      <c r="E3" s="56"/>
      <c r="F3" s="56"/>
      <c r="G3" s="56"/>
      <c r="H3" s="39"/>
      <c r="I3" s="5"/>
      <c r="J3" s="19"/>
    </row>
    <row r="4" spans="1:10" s="11" customFormat="1" ht="15.75" x14ac:dyDescent="0.25">
      <c r="A4" s="61" t="s">
        <v>305</v>
      </c>
      <c r="B4" s="55"/>
      <c r="C4" s="2"/>
      <c r="D4" s="55"/>
      <c r="E4" s="56"/>
      <c r="F4" s="56"/>
      <c r="G4" s="56"/>
      <c r="H4" s="39"/>
      <c r="I4" s="5"/>
      <c r="J4" s="19"/>
    </row>
    <row r="5" spans="1:10" s="11" customFormat="1" x14ac:dyDescent="0.25">
      <c r="A5" s="61"/>
      <c r="B5" s="55"/>
      <c r="C5" s="2"/>
      <c r="D5" s="55"/>
      <c r="E5" s="56"/>
      <c r="F5" s="56"/>
      <c r="G5" s="56"/>
      <c r="H5" s="39"/>
      <c r="I5" s="5"/>
      <c r="J5" s="19"/>
    </row>
    <row r="6" spans="1:10" s="11" customFormat="1" ht="15.75" x14ac:dyDescent="0.25">
      <c r="A6" s="63" t="s">
        <v>451</v>
      </c>
      <c r="B6" s="55"/>
      <c r="C6" s="2"/>
      <c r="D6" s="55"/>
      <c r="E6" s="56"/>
      <c r="F6" s="56"/>
      <c r="G6" s="56"/>
      <c r="H6" s="39"/>
      <c r="I6" s="5"/>
      <c r="J6" s="19"/>
    </row>
    <row r="7" spans="1:10" s="11" customFormat="1" x14ac:dyDescent="0.2">
      <c r="A7" s="359" t="s">
        <v>452</v>
      </c>
      <c r="B7" s="55"/>
      <c r="C7" s="2"/>
      <c r="D7" s="55"/>
      <c r="E7" s="56"/>
      <c r="F7" s="56"/>
      <c r="G7" s="56"/>
      <c r="H7" s="39"/>
      <c r="I7" s="5"/>
      <c r="J7" s="19"/>
    </row>
    <row r="8" spans="1:10" s="11" customFormat="1" x14ac:dyDescent="0.25">
      <c r="A8" s="2"/>
      <c r="B8" s="55"/>
      <c r="C8" s="2"/>
      <c r="D8" s="55"/>
      <c r="E8" s="56"/>
      <c r="F8" s="56"/>
      <c r="G8" s="56"/>
      <c r="H8" s="39"/>
      <c r="I8" s="5"/>
      <c r="J8" s="19"/>
    </row>
    <row r="9" spans="1:10" s="11" customFormat="1" ht="15.75" x14ac:dyDescent="0.25">
      <c r="A9" s="63" t="s">
        <v>453</v>
      </c>
      <c r="B9" s="55"/>
      <c r="C9" s="2"/>
      <c r="D9" s="55"/>
      <c r="E9" s="56"/>
      <c r="F9" s="56"/>
      <c r="G9" s="56"/>
      <c r="H9" s="39"/>
      <c r="I9" s="5"/>
      <c r="J9" s="19"/>
    </row>
    <row r="10" spans="1:10" s="11" customFormat="1" x14ac:dyDescent="0.25">
      <c r="A10" s="2" t="s">
        <v>454</v>
      </c>
      <c r="B10" s="55"/>
      <c r="C10" s="2"/>
      <c r="D10" s="55"/>
      <c r="E10" s="56"/>
      <c r="F10" s="56"/>
      <c r="G10" s="56"/>
      <c r="H10" s="39"/>
      <c r="I10" s="5"/>
      <c r="J10" s="19"/>
    </row>
    <row r="11" spans="1:10" s="11" customFormat="1" x14ac:dyDescent="0.25">
      <c r="A11" s="61"/>
      <c r="B11" s="55"/>
      <c r="C11" s="2"/>
      <c r="D11" s="55"/>
      <c r="E11" s="56"/>
      <c r="F11" s="56"/>
      <c r="G11" s="56"/>
      <c r="H11" s="39"/>
      <c r="I11" s="5"/>
      <c r="J11" s="19"/>
    </row>
    <row r="12" spans="1:10" s="11" customFormat="1" ht="15.75" thickBot="1" x14ac:dyDescent="0.3">
      <c r="A12" s="82"/>
      <c r="B12" s="55"/>
      <c r="C12" s="2"/>
      <c r="D12" s="55"/>
      <c r="E12" s="56"/>
      <c r="F12" s="56"/>
      <c r="G12" s="56"/>
      <c r="H12" s="39"/>
      <c r="I12" s="5"/>
      <c r="J12" s="19"/>
    </row>
    <row r="13" spans="1:10" s="11" customFormat="1" x14ac:dyDescent="0.25">
      <c r="A13" s="22" t="s">
        <v>122</v>
      </c>
      <c r="B13" s="23"/>
      <c r="C13" s="127"/>
      <c r="E13" s="56"/>
      <c r="F13" s="56"/>
      <c r="G13" s="56"/>
      <c r="H13" s="39"/>
      <c r="I13" s="5"/>
      <c r="J13" s="19"/>
    </row>
    <row r="14" spans="1:10" s="11" customFormat="1" x14ac:dyDescent="0.25">
      <c r="A14" s="29"/>
      <c r="B14" s="14"/>
      <c r="C14" s="128"/>
      <c r="E14" s="56"/>
      <c r="F14" s="56"/>
      <c r="G14" s="56"/>
      <c r="H14" s="39"/>
      <c r="I14" s="5"/>
      <c r="J14" s="19"/>
    </row>
    <row r="15" spans="1:10" s="11" customFormat="1" x14ac:dyDescent="0.25">
      <c r="A15" s="100" t="s">
        <v>123</v>
      </c>
      <c r="B15" s="124"/>
      <c r="C15" s="128"/>
      <c r="E15" s="56"/>
      <c r="F15" s="56"/>
      <c r="G15" s="56"/>
      <c r="H15" s="39"/>
      <c r="I15" s="5"/>
      <c r="J15" s="19"/>
    </row>
    <row r="16" spans="1:10" s="11" customFormat="1" x14ac:dyDescent="0.3">
      <c r="A16" s="100" t="s">
        <v>444</v>
      </c>
      <c r="B16" s="125"/>
      <c r="C16" s="128"/>
      <c r="E16" s="56"/>
      <c r="F16" s="56"/>
      <c r="G16" s="56"/>
      <c r="H16" s="39"/>
      <c r="I16" s="5"/>
      <c r="J16" s="19"/>
    </row>
    <row r="17" spans="1:10" s="11" customFormat="1" x14ac:dyDescent="0.25">
      <c r="A17" s="100" t="s">
        <v>124</v>
      </c>
      <c r="B17" s="126"/>
      <c r="C17" s="128"/>
      <c r="E17" s="56"/>
      <c r="F17" s="56"/>
      <c r="G17" s="56"/>
      <c r="H17" s="39"/>
      <c r="I17" s="5"/>
      <c r="J17" s="19"/>
    </row>
    <row r="18" spans="1:10" s="11" customFormat="1" ht="15.75" thickBot="1" x14ac:dyDescent="0.3">
      <c r="A18" s="129"/>
      <c r="B18" s="130"/>
      <c r="C18" s="131"/>
      <c r="E18" s="56"/>
      <c r="F18" s="56"/>
      <c r="G18" s="56"/>
      <c r="H18" s="39"/>
      <c r="I18" s="5"/>
      <c r="J18" s="19"/>
    </row>
    <row r="19" spans="1:10" ht="15.75" thickBot="1" x14ac:dyDescent="0.3">
      <c r="A19" s="17"/>
      <c r="B19" s="52"/>
      <c r="C19" s="61"/>
      <c r="D19" s="52"/>
      <c r="E19" s="53"/>
      <c r="F19" s="53"/>
      <c r="G19" s="53"/>
      <c r="H19" s="18"/>
      <c r="I19" s="5"/>
      <c r="J19" s="19"/>
    </row>
    <row r="20" spans="1:10" s="51" customFormat="1" ht="15.75" x14ac:dyDescent="0.25">
      <c r="A20" s="103" t="s">
        <v>137</v>
      </c>
      <c r="B20" s="104"/>
      <c r="C20" s="106"/>
      <c r="D20" s="104"/>
      <c r="E20" s="106"/>
      <c r="F20" s="106"/>
      <c r="G20" s="106"/>
      <c r="H20" s="108"/>
      <c r="I20" s="5"/>
      <c r="J20" s="13"/>
    </row>
    <row r="21" spans="1:10" s="51" customFormat="1" x14ac:dyDescent="0.25">
      <c r="A21" s="40"/>
      <c r="B21" s="52"/>
      <c r="C21" s="61"/>
      <c r="D21" s="52"/>
      <c r="E21" s="61"/>
      <c r="F21" s="61"/>
      <c r="G21" s="61"/>
      <c r="H21" s="72"/>
      <c r="I21" s="5"/>
      <c r="J21" s="13"/>
    </row>
    <row r="22" spans="1:10" s="51" customFormat="1" ht="15.75" x14ac:dyDescent="0.25">
      <c r="A22" s="58" t="s">
        <v>106</v>
      </c>
      <c r="B22" s="52"/>
      <c r="C22" s="61"/>
      <c r="D22" s="52"/>
      <c r="E22" s="61"/>
      <c r="F22" s="61"/>
      <c r="G22" s="61"/>
      <c r="H22" s="72"/>
      <c r="I22" s="5"/>
      <c r="J22" s="13"/>
    </row>
    <row r="23" spans="1:10" s="51" customFormat="1" ht="15.75" customHeight="1" x14ac:dyDescent="0.3">
      <c r="A23" s="374" t="s">
        <v>50</v>
      </c>
      <c r="B23" s="186" t="s">
        <v>51</v>
      </c>
      <c r="C23" s="187" t="s">
        <v>52</v>
      </c>
      <c r="D23" s="375" t="s">
        <v>53</v>
      </c>
      <c r="E23" s="377" t="s">
        <v>460</v>
      </c>
      <c r="F23" s="61"/>
      <c r="G23" s="61"/>
      <c r="H23" s="72"/>
      <c r="I23" s="5"/>
      <c r="J23" s="13"/>
    </row>
    <row r="24" spans="1:10" s="51" customFormat="1" ht="15.6" x14ac:dyDescent="0.3">
      <c r="A24" s="374"/>
      <c r="B24" s="188" t="s">
        <v>54</v>
      </c>
      <c r="C24" s="189"/>
      <c r="D24" s="376"/>
      <c r="E24" s="378"/>
      <c r="F24" s="61"/>
      <c r="G24" s="61"/>
      <c r="H24" s="72"/>
      <c r="I24" s="5"/>
      <c r="J24" s="13"/>
    </row>
    <row r="25" spans="1:10" s="51" customFormat="1" ht="15" customHeight="1" x14ac:dyDescent="0.25">
      <c r="A25" s="73" t="s">
        <v>248</v>
      </c>
      <c r="B25" s="125"/>
      <c r="C25" s="212">
        <f>'ROE Summary'!E52</f>
        <v>0</v>
      </c>
      <c r="D25" s="212">
        <f>C25-B25</f>
        <v>0</v>
      </c>
      <c r="E25" s="206" t="e">
        <f>(D25/B25)*100</f>
        <v>#DIV/0!</v>
      </c>
      <c r="F25" s="134"/>
      <c r="G25" s="61"/>
      <c r="H25" s="135"/>
      <c r="I25" s="5"/>
      <c r="J25" s="13"/>
    </row>
    <row r="26" spans="1:10" s="51" customFormat="1" x14ac:dyDescent="0.25">
      <c r="A26" s="73" t="s">
        <v>74</v>
      </c>
      <c r="B26" s="125"/>
      <c r="C26" s="212">
        <f>'ROE Summary'!E82</f>
        <v>0</v>
      </c>
      <c r="D26" s="212">
        <f>C26-B26</f>
        <v>0</v>
      </c>
      <c r="E26" s="206" t="e">
        <f>(D26/B26)*100</f>
        <v>#DIV/0!</v>
      </c>
      <c r="F26" s="134"/>
      <c r="G26" s="61"/>
      <c r="H26" s="135"/>
      <c r="I26" s="5"/>
      <c r="J26" s="13"/>
    </row>
    <row r="27" spans="1:10" s="51" customFormat="1" ht="15.75" x14ac:dyDescent="0.25">
      <c r="A27" s="190" t="s">
        <v>73</v>
      </c>
      <c r="B27" s="217">
        <f>'ROE Summary'!E87</f>
        <v>0</v>
      </c>
      <c r="C27" s="217" t="e">
        <f>'ROE Summary'!E85</f>
        <v>#DIV/0!</v>
      </c>
      <c r="D27" s="218"/>
      <c r="E27" s="217" t="e">
        <f>C27-B27</f>
        <v>#DIV/0!</v>
      </c>
      <c r="F27" s="61"/>
      <c r="G27" s="61"/>
      <c r="H27" s="72"/>
      <c r="I27" s="5"/>
      <c r="J27" s="13"/>
    </row>
    <row r="28" spans="1:10" s="57" customFormat="1" ht="15.75" x14ac:dyDescent="0.25">
      <c r="A28" s="132"/>
      <c r="B28" s="95"/>
      <c r="C28" s="95"/>
      <c r="D28" s="95"/>
      <c r="E28" s="95"/>
      <c r="F28" s="2"/>
      <c r="G28" s="2"/>
      <c r="H28" s="133"/>
      <c r="I28" s="5"/>
      <c r="J28" s="11"/>
    </row>
    <row r="29" spans="1:10" s="57" customFormat="1" x14ac:dyDescent="0.25">
      <c r="A29" s="97" t="s">
        <v>457</v>
      </c>
      <c r="B29" s="95"/>
      <c r="C29" s="95"/>
      <c r="D29" s="95"/>
      <c r="E29" s="95"/>
      <c r="F29" s="2"/>
      <c r="G29" s="2"/>
      <c r="H29" s="133"/>
      <c r="I29" s="5"/>
      <c r="J29" s="11"/>
    </row>
    <row r="30" spans="1:10" s="51" customFormat="1" x14ac:dyDescent="0.25">
      <c r="A30" s="136" t="s">
        <v>461</v>
      </c>
      <c r="B30" s="95"/>
      <c r="C30" s="95"/>
      <c r="D30" s="95"/>
      <c r="E30" s="95"/>
      <c r="F30" s="61"/>
      <c r="G30" s="61"/>
      <c r="H30" s="72"/>
      <c r="I30" s="5"/>
      <c r="J30" s="13"/>
    </row>
    <row r="31" spans="1:10" s="51" customFormat="1" x14ac:dyDescent="0.25">
      <c r="A31" s="136"/>
      <c r="B31" s="95"/>
      <c r="C31" s="95"/>
      <c r="D31" s="95"/>
      <c r="E31" s="95"/>
      <c r="F31" s="61"/>
      <c r="G31" s="61"/>
      <c r="H31" s="72"/>
      <c r="I31" s="5"/>
      <c r="J31" s="13"/>
    </row>
    <row r="32" spans="1:10" s="51" customFormat="1" ht="15.75" x14ac:dyDescent="0.25">
      <c r="A32" s="58" t="s">
        <v>102</v>
      </c>
      <c r="B32" s="95"/>
      <c r="C32" s="95"/>
      <c r="D32" s="95"/>
      <c r="E32" s="95"/>
      <c r="F32" s="61"/>
      <c r="G32" s="61"/>
      <c r="H32" s="72"/>
      <c r="I32" s="5"/>
      <c r="J32" s="13"/>
    </row>
    <row r="33" spans="1:10" s="51" customFormat="1" ht="75.75" customHeight="1" x14ac:dyDescent="0.25">
      <c r="A33" s="81"/>
      <c r="B33" s="95"/>
      <c r="C33" s="95"/>
      <c r="D33" s="95"/>
      <c r="E33" s="95"/>
      <c r="F33" s="61"/>
      <c r="G33" s="61"/>
      <c r="H33" s="72"/>
      <c r="I33" s="5"/>
      <c r="J33" s="13"/>
    </row>
    <row r="34" spans="1:10" s="51" customFormat="1" x14ac:dyDescent="0.25">
      <c r="A34" s="59"/>
      <c r="B34" s="52"/>
      <c r="C34" s="61"/>
      <c r="D34" s="52"/>
      <c r="E34" s="61"/>
      <c r="F34" s="61"/>
      <c r="G34" s="61"/>
      <c r="H34" s="72"/>
      <c r="I34" s="5"/>
      <c r="J34" s="13"/>
    </row>
    <row r="35" spans="1:10" s="51" customFormat="1" ht="15.75" x14ac:dyDescent="0.25">
      <c r="A35" s="178" t="s">
        <v>403</v>
      </c>
      <c r="B35" s="55"/>
      <c r="C35" s="2"/>
      <c r="D35" s="55"/>
      <c r="E35" s="2"/>
      <c r="F35" s="2"/>
      <c r="G35" s="2"/>
      <c r="H35" s="72"/>
      <c r="I35" s="5"/>
      <c r="J35" s="13"/>
    </row>
    <row r="36" spans="1:10" s="51" customFormat="1" ht="15.75" x14ac:dyDescent="0.25">
      <c r="A36" s="200" t="s">
        <v>404</v>
      </c>
      <c r="B36" s="194" t="s">
        <v>53</v>
      </c>
      <c r="C36" s="379" t="s">
        <v>55</v>
      </c>
      <c r="D36" s="379"/>
      <c r="E36" s="379"/>
      <c r="F36" s="379"/>
      <c r="G36" s="379"/>
      <c r="H36" s="72"/>
      <c r="I36" s="5"/>
      <c r="J36" s="13"/>
    </row>
    <row r="37" spans="1:10" s="51" customFormat="1" ht="15.75" x14ac:dyDescent="0.25">
      <c r="A37" s="379" t="s">
        <v>416</v>
      </c>
      <c r="B37" s="379"/>
      <c r="C37" s="379"/>
      <c r="D37" s="379"/>
      <c r="E37" s="379"/>
      <c r="F37" s="379"/>
      <c r="G37" s="379"/>
      <c r="H37" s="72"/>
      <c r="I37" s="5"/>
      <c r="J37" s="13"/>
    </row>
    <row r="38" spans="1:10" s="51" customFormat="1" ht="30.75" customHeight="1" x14ac:dyDescent="0.25">
      <c r="A38" s="221" t="s">
        <v>396</v>
      </c>
      <c r="B38" s="209"/>
      <c r="C38" s="380"/>
      <c r="D38" s="380"/>
      <c r="E38" s="380"/>
      <c r="F38" s="380"/>
      <c r="G38" s="380"/>
      <c r="H38" s="135" t="s">
        <v>199</v>
      </c>
      <c r="I38" s="5"/>
      <c r="J38" s="13"/>
    </row>
    <row r="39" spans="1:10" s="51" customFormat="1" ht="33.75" customHeight="1" x14ac:dyDescent="0.25">
      <c r="A39" s="73" t="s">
        <v>411</v>
      </c>
      <c r="B39" s="212">
        <f>B82</f>
        <v>0</v>
      </c>
      <c r="C39" s="380"/>
      <c r="D39" s="380"/>
      <c r="E39" s="380"/>
      <c r="F39" s="380"/>
      <c r="G39" s="380"/>
      <c r="H39" s="135" t="s">
        <v>268</v>
      </c>
      <c r="I39" s="5"/>
      <c r="J39" s="13"/>
    </row>
    <row r="40" spans="1:10" s="51" customFormat="1" x14ac:dyDescent="0.25">
      <c r="A40" s="73" t="s">
        <v>397</v>
      </c>
      <c r="B40" s="209"/>
      <c r="C40" s="380"/>
      <c r="D40" s="380"/>
      <c r="E40" s="380"/>
      <c r="F40" s="380"/>
      <c r="G40" s="380"/>
      <c r="H40" s="135" t="s">
        <v>200</v>
      </c>
      <c r="I40" s="5"/>
      <c r="J40" s="13"/>
    </row>
    <row r="41" spans="1:10" s="51" customFormat="1" ht="15.75" x14ac:dyDescent="0.25">
      <c r="A41" s="381" t="s">
        <v>405</v>
      </c>
      <c r="B41" s="381"/>
      <c r="C41" s="381"/>
      <c r="D41" s="381"/>
      <c r="E41" s="381"/>
      <c r="F41" s="381"/>
      <c r="G41" s="381"/>
      <c r="H41" s="135"/>
      <c r="I41" s="5"/>
      <c r="J41" s="13"/>
    </row>
    <row r="42" spans="1:10" s="51" customFormat="1" ht="30.75" customHeight="1" x14ac:dyDescent="0.25">
      <c r="A42" s="222" t="s">
        <v>398</v>
      </c>
      <c r="B42" s="209"/>
      <c r="C42" s="380"/>
      <c r="D42" s="380"/>
      <c r="E42" s="380"/>
      <c r="F42" s="380"/>
      <c r="G42" s="380"/>
      <c r="H42" s="135" t="s">
        <v>201</v>
      </c>
      <c r="I42" s="5"/>
      <c r="J42" s="13"/>
    </row>
    <row r="43" spans="1:10" s="51" customFormat="1" ht="31.5" customHeight="1" x14ac:dyDescent="0.25">
      <c r="A43" s="222" t="s">
        <v>399</v>
      </c>
      <c r="B43" s="209"/>
      <c r="C43" s="380"/>
      <c r="D43" s="380"/>
      <c r="E43" s="380"/>
      <c r="F43" s="380"/>
      <c r="G43" s="380"/>
      <c r="H43" s="135" t="s">
        <v>202</v>
      </c>
      <c r="I43" s="5"/>
      <c r="J43" s="13"/>
    </row>
    <row r="44" spans="1:10" s="51" customFormat="1" ht="33" customHeight="1" x14ac:dyDescent="0.25">
      <c r="A44" s="222" t="s">
        <v>400</v>
      </c>
      <c r="B44" s="209"/>
      <c r="C44" s="385"/>
      <c r="D44" s="385"/>
      <c r="E44" s="385"/>
      <c r="F44" s="385"/>
      <c r="G44" s="385"/>
      <c r="H44" s="135" t="s">
        <v>203</v>
      </c>
      <c r="I44" s="5"/>
      <c r="J44" s="13"/>
    </row>
    <row r="45" spans="1:10" s="51" customFormat="1" ht="33" customHeight="1" x14ac:dyDescent="0.25">
      <c r="A45" s="222" t="s">
        <v>401</v>
      </c>
      <c r="B45" s="209"/>
      <c r="C45" s="385"/>
      <c r="D45" s="385"/>
      <c r="E45" s="385"/>
      <c r="F45" s="385"/>
      <c r="G45" s="385"/>
      <c r="H45" s="135" t="s">
        <v>204</v>
      </c>
      <c r="I45" s="5"/>
      <c r="J45" s="13"/>
    </row>
    <row r="46" spans="1:10" s="51" customFormat="1" ht="33.75" customHeight="1" x14ac:dyDescent="0.25">
      <c r="A46" s="389" t="s">
        <v>406</v>
      </c>
      <c r="B46" s="390"/>
      <c r="C46" s="390"/>
      <c r="D46" s="390"/>
      <c r="E46" s="390"/>
      <c r="F46" s="390"/>
      <c r="G46" s="391"/>
      <c r="H46" s="135"/>
      <c r="I46" s="5"/>
      <c r="J46" s="13"/>
    </row>
    <row r="47" spans="1:10" s="51" customFormat="1" ht="33" customHeight="1" x14ac:dyDescent="0.25">
      <c r="B47" s="209"/>
      <c r="C47" s="382"/>
      <c r="D47" s="383"/>
      <c r="E47" s="383"/>
      <c r="F47" s="383"/>
      <c r="G47" s="384"/>
      <c r="H47" s="135" t="s">
        <v>205</v>
      </c>
      <c r="I47" s="5"/>
      <c r="J47" s="13"/>
    </row>
    <row r="48" spans="1:10" s="51" customFormat="1" ht="33" customHeight="1" x14ac:dyDescent="0.25">
      <c r="A48" s="74"/>
      <c r="B48" s="209"/>
      <c r="C48" s="382"/>
      <c r="D48" s="383"/>
      <c r="E48" s="383"/>
      <c r="F48" s="383"/>
      <c r="G48" s="384"/>
      <c r="H48" s="135" t="s">
        <v>206</v>
      </c>
      <c r="I48" s="5"/>
      <c r="J48" s="13"/>
    </row>
    <row r="49" spans="1:10" s="51" customFormat="1" ht="33" customHeight="1" x14ac:dyDescent="0.25">
      <c r="A49" s="74"/>
      <c r="B49" s="209"/>
      <c r="C49" s="382"/>
      <c r="D49" s="383"/>
      <c r="E49" s="383"/>
      <c r="F49" s="383"/>
      <c r="G49" s="384"/>
      <c r="H49" s="135" t="s">
        <v>207</v>
      </c>
      <c r="I49" s="5"/>
      <c r="J49" s="13"/>
    </row>
    <row r="50" spans="1:10" s="51" customFormat="1" ht="33" customHeight="1" x14ac:dyDescent="0.25">
      <c r="A50" s="79"/>
      <c r="B50" s="209"/>
      <c r="C50" s="382"/>
      <c r="D50" s="383"/>
      <c r="E50" s="383"/>
      <c r="F50" s="383"/>
      <c r="G50" s="384"/>
      <c r="H50" s="135" t="s">
        <v>251</v>
      </c>
      <c r="I50" s="5"/>
      <c r="J50" s="13"/>
    </row>
    <row r="51" spans="1:10" s="51" customFormat="1" ht="33" customHeight="1" x14ac:dyDescent="0.25">
      <c r="A51" s="79"/>
      <c r="B51" s="209"/>
      <c r="C51" s="382"/>
      <c r="D51" s="383"/>
      <c r="E51" s="383"/>
      <c r="F51" s="383"/>
      <c r="G51" s="384"/>
      <c r="H51" s="135" t="s">
        <v>208</v>
      </c>
      <c r="I51" s="5"/>
      <c r="J51" s="13"/>
    </row>
    <row r="52" spans="1:10" s="51" customFormat="1" ht="15.75" x14ac:dyDescent="0.25">
      <c r="A52" s="75" t="s">
        <v>195</v>
      </c>
      <c r="B52" s="76">
        <f>B38+B39+B40+B42+B43+B44+B45+B47+B48+B49+B50+B51</f>
        <v>0</v>
      </c>
      <c r="C52" s="51" t="s">
        <v>420</v>
      </c>
      <c r="D52" s="52"/>
      <c r="E52" s="61"/>
      <c r="F52" s="61"/>
      <c r="G52" s="61"/>
      <c r="H52" s="72"/>
      <c r="I52" s="5"/>
      <c r="J52" s="13"/>
    </row>
    <row r="53" spans="1:10" s="51" customFormat="1" ht="15.75" x14ac:dyDescent="0.25">
      <c r="A53" s="75" t="s">
        <v>196</v>
      </c>
      <c r="B53" s="76">
        <f>D25</f>
        <v>0</v>
      </c>
      <c r="C53" s="51" t="s">
        <v>252</v>
      </c>
      <c r="D53" s="52"/>
      <c r="E53" s="61"/>
      <c r="F53" s="61"/>
      <c r="G53" s="61"/>
      <c r="H53" s="72"/>
      <c r="I53" s="5"/>
      <c r="J53" s="13"/>
    </row>
    <row r="54" spans="1:10" s="51" customFormat="1" x14ac:dyDescent="0.25">
      <c r="A54" s="66"/>
      <c r="B54" s="61"/>
      <c r="D54" s="66"/>
      <c r="E54" s="61"/>
      <c r="F54" s="61"/>
      <c r="G54" s="61"/>
      <c r="H54" s="72"/>
      <c r="I54" s="5"/>
      <c r="J54" s="13"/>
    </row>
    <row r="55" spans="1:10" s="51" customFormat="1" ht="15.75" x14ac:dyDescent="0.25">
      <c r="A55" s="75" t="s">
        <v>319</v>
      </c>
      <c r="B55" s="350" t="e">
        <f>(B52/B53)</f>
        <v>#DIV/0!</v>
      </c>
      <c r="C55" s="57" t="s">
        <v>320</v>
      </c>
      <c r="D55" s="52"/>
      <c r="E55" s="61"/>
      <c r="F55" s="61"/>
      <c r="G55" s="61"/>
      <c r="H55" s="72"/>
      <c r="I55" s="5"/>
      <c r="J55" s="13"/>
    </row>
    <row r="56" spans="1:10" s="51" customFormat="1" x14ac:dyDescent="0.25">
      <c r="A56" s="59"/>
      <c r="B56" s="52"/>
      <c r="C56" s="61"/>
      <c r="D56" s="77"/>
      <c r="E56" s="78"/>
      <c r="F56" s="78"/>
      <c r="G56" s="78"/>
      <c r="H56" s="72"/>
      <c r="I56" s="5"/>
      <c r="J56" s="13"/>
    </row>
    <row r="57" spans="1:10" s="51" customFormat="1" x14ac:dyDescent="0.25">
      <c r="A57" s="59"/>
      <c r="B57" s="52"/>
      <c r="C57" s="61"/>
      <c r="D57" s="52"/>
      <c r="E57" s="61"/>
      <c r="F57" s="61"/>
      <c r="G57" s="61"/>
      <c r="H57" s="72"/>
      <c r="I57" s="5"/>
      <c r="J57" s="13"/>
    </row>
    <row r="58" spans="1:10" s="51" customFormat="1" ht="15.75" x14ac:dyDescent="0.25">
      <c r="A58" s="178" t="s">
        <v>402</v>
      </c>
      <c r="B58" s="55"/>
      <c r="C58" s="61"/>
      <c r="D58" s="52"/>
      <c r="E58" s="61"/>
      <c r="F58" s="61"/>
      <c r="G58" s="61"/>
      <c r="H58" s="72"/>
      <c r="I58" s="5"/>
      <c r="J58" s="13"/>
    </row>
    <row r="59" spans="1:10" s="51" customFormat="1" ht="15.75" x14ac:dyDescent="0.25">
      <c r="A59" s="200" t="s">
        <v>404</v>
      </c>
      <c r="B59" s="194" t="s">
        <v>53</v>
      </c>
      <c r="C59" s="379" t="s">
        <v>55</v>
      </c>
      <c r="D59" s="379"/>
      <c r="E59" s="379"/>
      <c r="F59" s="379"/>
      <c r="G59" s="379"/>
      <c r="H59" s="72"/>
      <c r="I59" s="5"/>
      <c r="J59" s="13"/>
    </row>
    <row r="60" spans="1:10" s="51" customFormat="1" ht="31.5" customHeight="1" x14ac:dyDescent="0.25">
      <c r="A60" s="223" t="s">
        <v>407</v>
      </c>
      <c r="B60" s="209"/>
      <c r="C60" s="385"/>
      <c r="D60" s="385"/>
      <c r="E60" s="385"/>
      <c r="F60" s="385"/>
      <c r="G60" s="385"/>
      <c r="H60" s="135" t="s">
        <v>321</v>
      </c>
      <c r="I60" s="5"/>
      <c r="J60" s="13"/>
    </row>
    <row r="61" spans="1:10" s="51" customFormat="1" ht="33" customHeight="1" x14ac:dyDescent="0.25">
      <c r="A61" s="224" t="s">
        <v>408</v>
      </c>
      <c r="B61" s="209"/>
      <c r="C61" s="385"/>
      <c r="D61" s="385"/>
      <c r="E61" s="385"/>
      <c r="F61" s="385"/>
      <c r="G61" s="385"/>
      <c r="H61" s="135" t="s">
        <v>253</v>
      </c>
      <c r="I61" s="5"/>
      <c r="J61" s="13"/>
    </row>
    <row r="62" spans="1:10" s="51" customFormat="1" ht="15.75" x14ac:dyDescent="0.25">
      <c r="A62" s="79" t="s">
        <v>88</v>
      </c>
      <c r="B62" s="212">
        <f>B60+B61</f>
        <v>0</v>
      </c>
      <c r="C62" s="61" t="s">
        <v>322</v>
      </c>
      <c r="D62" s="52"/>
      <c r="E62" s="61"/>
      <c r="F62" s="61"/>
      <c r="G62" s="61"/>
      <c r="H62" s="72"/>
      <c r="I62" s="5"/>
      <c r="J62" s="13"/>
    </row>
    <row r="63" spans="1:10" s="51" customFormat="1" ht="15.75" x14ac:dyDescent="0.25">
      <c r="A63" s="75" t="s">
        <v>89</v>
      </c>
      <c r="B63" s="212">
        <f>B62*40%</f>
        <v>0</v>
      </c>
      <c r="C63" s="61" t="s">
        <v>323</v>
      </c>
      <c r="D63" s="52"/>
      <c r="E63" s="61"/>
      <c r="F63" s="61"/>
      <c r="G63" s="61"/>
      <c r="H63" s="72"/>
      <c r="I63" s="5"/>
      <c r="J63" s="13"/>
    </row>
    <row r="64" spans="1:10" s="51" customFormat="1" ht="15.75" x14ac:dyDescent="0.25">
      <c r="A64" s="356" t="s">
        <v>462</v>
      </c>
      <c r="B64" s="212">
        <f>D26</f>
        <v>0</v>
      </c>
      <c r="C64" s="52" t="s">
        <v>324</v>
      </c>
      <c r="D64" s="52"/>
      <c r="E64" s="61"/>
      <c r="F64" s="61"/>
      <c r="G64" s="61"/>
      <c r="H64" s="72"/>
      <c r="I64" s="5"/>
      <c r="J64" s="13"/>
    </row>
    <row r="65" spans="1:10" s="51" customFormat="1" x14ac:dyDescent="0.25">
      <c r="A65" s="52"/>
      <c r="B65" s="61"/>
      <c r="C65" s="55"/>
      <c r="D65" s="52"/>
      <c r="E65" s="61"/>
      <c r="F65" s="61"/>
      <c r="G65" s="61"/>
      <c r="H65" s="72"/>
      <c r="I65" s="5"/>
      <c r="J65" s="13"/>
    </row>
    <row r="66" spans="1:10" s="51" customFormat="1" ht="15.75" x14ac:dyDescent="0.25">
      <c r="A66" s="191" t="s">
        <v>319</v>
      </c>
      <c r="B66" s="217" t="e">
        <f>(B63/B64)</f>
        <v>#DIV/0!</v>
      </c>
      <c r="C66" s="55" t="s">
        <v>358</v>
      </c>
      <c r="D66" s="55"/>
      <c r="E66" s="61"/>
      <c r="F66" s="61"/>
      <c r="G66" s="61"/>
      <c r="H66" s="72"/>
      <c r="I66" s="5"/>
      <c r="J66" s="13"/>
    </row>
    <row r="67" spans="1:10" s="51" customFormat="1" ht="15.75" thickBot="1" x14ac:dyDescent="0.3">
      <c r="A67" s="67"/>
      <c r="B67" s="64"/>
      <c r="C67" s="65"/>
      <c r="D67" s="64"/>
      <c r="E67" s="65"/>
      <c r="F67" s="65"/>
      <c r="G67" s="65"/>
      <c r="H67" s="80"/>
      <c r="I67" s="5"/>
      <c r="J67" s="13"/>
    </row>
    <row r="68" spans="1:10" s="51" customFormat="1" ht="15.75" thickBot="1" x14ac:dyDescent="0.3">
      <c r="A68" s="13"/>
      <c r="B68" s="66"/>
      <c r="D68" s="66"/>
      <c r="H68" s="13"/>
      <c r="I68" s="5"/>
      <c r="J68" s="13"/>
    </row>
    <row r="69" spans="1:10" s="51" customFormat="1" ht="15.75" x14ac:dyDescent="0.25">
      <c r="A69" s="103" t="s">
        <v>275</v>
      </c>
      <c r="B69" s="104"/>
      <c r="C69" s="106"/>
      <c r="D69" s="104"/>
      <c r="E69" s="106"/>
      <c r="F69" s="106"/>
      <c r="G69" s="106"/>
      <c r="H69" s="108"/>
      <c r="I69" s="5"/>
      <c r="J69" s="13"/>
    </row>
    <row r="70" spans="1:10" s="51" customFormat="1" x14ac:dyDescent="0.25">
      <c r="A70" s="40"/>
      <c r="B70" s="52"/>
      <c r="C70" s="61"/>
      <c r="D70" s="52"/>
      <c r="E70" s="61"/>
      <c r="F70" s="61"/>
      <c r="G70" s="61"/>
      <c r="H70" s="72"/>
      <c r="I70" s="5"/>
      <c r="J70" s="13"/>
    </row>
    <row r="71" spans="1:10" ht="15.75" x14ac:dyDescent="0.25">
      <c r="A71" s="83" t="s">
        <v>282</v>
      </c>
      <c r="B71" s="52"/>
      <c r="C71" s="61"/>
      <c r="D71" s="52"/>
      <c r="E71" s="61"/>
      <c r="F71" s="61"/>
      <c r="G71" s="61"/>
      <c r="H71" s="72"/>
      <c r="I71" s="5"/>
    </row>
    <row r="72" spans="1:10" ht="47.25" x14ac:dyDescent="0.25">
      <c r="A72" s="84" t="s">
        <v>69</v>
      </c>
      <c r="B72" s="192" t="s">
        <v>362</v>
      </c>
      <c r="C72" s="85" t="s">
        <v>68</v>
      </c>
      <c r="D72" s="86" t="s">
        <v>67</v>
      </c>
      <c r="E72" s="61"/>
      <c r="F72" s="61"/>
      <c r="G72" s="61"/>
      <c r="H72" s="72"/>
      <c r="I72" s="5"/>
    </row>
    <row r="73" spans="1:10" x14ac:dyDescent="0.25">
      <c r="A73" s="87" t="s">
        <v>64</v>
      </c>
      <c r="B73" s="209"/>
      <c r="C73" s="88"/>
      <c r="D73" s="88"/>
      <c r="E73" s="61" t="s">
        <v>209</v>
      </c>
      <c r="F73" s="61"/>
      <c r="G73" s="61"/>
      <c r="H73" s="72"/>
      <c r="I73" s="5"/>
    </row>
    <row r="74" spans="1:10" x14ac:dyDescent="0.25">
      <c r="A74" s="87" t="s">
        <v>65</v>
      </c>
      <c r="B74" s="209"/>
      <c r="C74" s="88"/>
      <c r="D74" s="88"/>
      <c r="E74" s="61" t="s">
        <v>210</v>
      </c>
      <c r="F74" s="61"/>
      <c r="G74" s="61"/>
      <c r="H74" s="72"/>
      <c r="I74" s="5"/>
    </row>
    <row r="75" spans="1:10" x14ac:dyDescent="0.25">
      <c r="A75" s="87" t="s">
        <v>66</v>
      </c>
      <c r="B75" s="209"/>
      <c r="C75" s="88"/>
      <c r="D75" s="88"/>
      <c r="E75" s="61" t="s">
        <v>211</v>
      </c>
      <c r="F75" s="61"/>
      <c r="G75" s="61"/>
      <c r="H75" s="72"/>
      <c r="I75" s="5"/>
    </row>
    <row r="76" spans="1:10" x14ac:dyDescent="0.25">
      <c r="A76" s="386" t="s">
        <v>107</v>
      </c>
      <c r="B76" s="387"/>
      <c r="C76" s="387"/>
      <c r="D76" s="388"/>
      <c r="E76" s="61"/>
      <c r="F76" s="61"/>
      <c r="G76" s="61"/>
      <c r="H76" s="72"/>
      <c r="I76" s="5"/>
    </row>
    <row r="77" spans="1:10" x14ac:dyDescent="0.25">
      <c r="A77" s="89"/>
      <c r="B77" s="209"/>
      <c r="C77" s="88"/>
      <c r="D77" s="88"/>
      <c r="E77" s="61" t="s">
        <v>212</v>
      </c>
      <c r="F77" s="61"/>
      <c r="G77" s="61"/>
      <c r="H77" s="72"/>
      <c r="I77" s="5"/>
    </row>
    <row r="78" spans="1:10" x14ac:dyDescent="0.25">
      <c r="A78" s="89"/>
      <c r="B78" s="209"/>
      <c r="C78" s="88"/>
      <c r="D78" s="88"/>
      <c r="E78" s="61" t="s">
        <v>213</v>
      </c>
      <c r="F78" s="61"/>
      <c r="G78" s="61"/>
      <c r="H78" s="72"/>
      <c r="I78" s="5"/>
    </row>
    <row r="79" spans="1:10" x14ac:dyDescent="0.25">
      <c r="A79" s="89"/>
      <c r="B79" s="209"/>
      <c r="C79" s="88"/>
      <c r="D79" s="88"/>
      <c r="E79" s="61" t="s">
        <v>214</v>
      </c>
      <c r="F79" s="61"/>
      <c r="G79" s="61"/>
      <c r="H79" s="72"/>
      <c r="I79" s="5"/>
    </row>
    <row r="80" spans="1:10" x14ac:dyDescent="0.25">
      <c r="A80" s="89"/>
      <c r="B80" s="209"/>
      <c r="C80" s="88"/>
      <c r="D80" s="88"/>
      <c r="E80" s="61" t="s">
        <v>215</v>
      </c>
      <c r="F80" s="61"/>
      <c r="G80" s="61"/>
      <c r="H80" s="72"/>
      <c r="I80" s="5"/>
    </row>
    <row r="81" spans="1:10" x14ac:dyDescent="0.25">
      <c r="A81" s="89"/>
      <c r="B81" s="209"/>
      <c r="C81" s="88"/>
      <c r="D81" s="88"/>
      <c r="E81" s="61" t="s">
        <v>216</v>
      </c>
      <c r="F81" s="61"/>
      <c r="G81" s="61"/>
      <c r="H81" s="72"/>
      <c r="I81" s="5"/>
    </row>
    <row r="82" spans="1:10" ht="15.75" x14ac:dyDescent="0.25">
      <c r="A82" s="90" t="s">
        <v>15</v>
      </c>
      <c r="B82" s="212">
        <f>B73+B74+B75+B77+B80+B81+B78+B79</f>
        <v>0</v>
      </c>
      <c r="C82" s="61" t="s">
        <v>217</v>
      </c>
      <c r="D82" s="52"/>
      <c r="E82" s="61"/>
      <c r="F82" s="61"/>
      <c r="G82" s="61"/>
      <c r="H82" s="72"/>
      <c r="I82" s="5"/>
    </row>
    <row r="83" spans="1:10" x14ac:dyDescent="0.25">
      <c r="A83" s="91"/>
      <c r="B83" s="55"/>
      <c r="C83" s="2"/>
      <c r="D83" s="52"/>
      <c r="E83" s="61"/>
      <c r="F83" s="61"/>
      <c r="G83" s="61"/>
      <c r="H83" s="72"/>
      <c r="I83" s="5"/>
    </row>
    <row r="84" spans="1:10" x14ac:dyDescent="0.25">
      <c r="A84" s="92" t="s">
        <v>61</v>
      </c>
      <c r="B84" s="52"/>
      <c r="C84" s="61"/>
      <c r="D84" s="52"/>
      <c r="E84" s="61"/>
      <c r="F84" s="61"/>
      <c r="G84" s="61"/>
      <c r="H84" s="72"/>
      <c r="I84" s="5"/>
    </row>
    <row r="85" spans="1:10" x14ac:dyDescent="0.25">
      <c r="A85" s="92"/>
      <c r="B85" s="52"/>
      <c r="C85" s="61"/>
      <c r="D85" s="52"/>
      <c r="E85" s="61"/>
      <c r="F85" s="61"/>
      <c r="G85" s="61"/>
      <c r="H85" s="72"/>
      <c r="I85" s="5"/>
    </row>
    <row r="86" spans="1:10" s="51" customFormat="1" ht="15.75" x14ac:dyDescent="0.25">
      <c r="A86" s="178" t="s">
        <v>197</v>
      </c>
      <c r="B86" s="55"/>
      <c r="C86" s="2"/>
      <c r="D86" s="55"/>
      <c r="E86" s="2"/>
      <c r="F86" s="2"/>
      <c r="G86" s="2"/>
      <c r="H86" s="133"/>
      <c r="I86" s="5"/>
      <c r="J86" s="13"/>
    </row>
    <row r="87" spans="1:10" s="51" customFormat="1" ht="78.75" x14ac:dyDescent="0.25">
      <c r="A87" s="193" t="s">
        <v>308</v>
      </c>
      <c r="B87" s="360" t="s">
        <v>463</v>
      </c>
      <c r="C87" s="361" t="s">
        <v>464</v>
      </c>
      <c r="D87" s="194" t="s">
        <v>198</v>
      </c>
      <c r="E87" s="195" t="s">
        <v>63</v>
      </c>
      <c r="F87" s="196"/>
      <c r="G87" s="2"/>
      <c r="H87" s="133"/>
      <c r="I87" s="5"/>
      <c r="J87" s="13"/>
    </row>
    <row r="88" spans="1:10" s="51" customFormat="1" x14ac:dyDescent="0.25">
      <c r="A88" s="212">
        <f>B26</f>
        <v>0</v>
      </c>
      <c r="B88" s="217" t="e">
        <f>IF('ROE Summary'!E89&gt;3%,'ROE Summary'!E89-3%,0)</f>
        <v>#DIV/0!</v>
      </c>
      <c r="C88" s="212" t="e">
        <f>IF('ROE Summary'!E89&gt;3%,(A88*B88),0)</f>
        <v>#DIV/0!</v>
      </c>
      <c r="D88" s="212">
        <f>B82</f>
        <v>0</v>
      </c>
      <c r="E88" s="212" t="e">
        <f>IF('ROE Summary'!E89&gt;3%,C88-D88,0)</f>
        <v>#DIV/0!</v>
      </c>
      <c r="F88" s="2"/>
      <c r="G88" s="2"/>
      <c r="H88" s="133"/>
      <c r="I88" s="5"/>
      <c r="J88" s="13"/>
    </row>
    <row r="89" spans="1:10" s="51" customFormat="1" ht="33.75" customHeight="1" x14ac:dyDescent="0.25">
      <c r="A89" s="198" t="s">
        <v>250</v>
      </c>
      <c r="B89" s="363" t="s">
        <v>465</v>
      </c>
      <c r="C89" s="199" t="s">
        <v>390</v>
      </c>
      <c r="D89" s="55" t="s">
        <v>391</v>
      </c>
      <c r="E89" s="55" t="s">
        <v>458</v>
      </c>
      <c r="F89" s="2"/>
      <c r="G89" s="2"/>
      <c r="H89" s="133"/>
      <c r="I89" s="5"/>
      <c r="J89" s="13"/>
    </row>
    <row r="90" spans="1:10" s="51" customFormat="1" ht="51.75" customHeight="1" x14ac:dyDescent="0.25">
      <c r="A90" s="346" t="s">
        <v>418</v>
      </c>
      <c r="B90" s="55"/>
      <c r="C90" s="2"/>
      <c r="D90" s="55"/>
      <c r="E90" s="2"/>
      <c r="F90" s="370"/>
      <c r="G90" s="370"/>
      <c r="H90" s="370"/>
      <c r="I90" s="5"/>
      <c r="J90" s="13"/>
    </row>
    <row r="91" spans="1:10" s="51" customFormat="1" ht="94.5" x14ac:dyDescent="0.25">
      <c r="A91" s="200" t="s">
        <v>309</v>
      </c>
      <c r="B91" s="201" t="s">
        <v>90</v>
      </c>
      <c r="C91" s="194" t="s">
        <v>269</v>
      </c>
      <c r="D91" s="195" t="s">
        <v>270</v>
      </c>
      <c r="E91" s="194" t="s">
        <v>271</v>
      </c>
      <c r="F91" s="195" t="s">
        <v>272</v>
      </c>
      <c r="G91" s="1"/>
      <c r="H91" s="133"/>
      <c r="I91" s="5"/>
      <c r="J91" s="13"/>
    </row>
    <row r="92" spans="1:10" s="51" customFormat="1" x14ac:dyDescent="0.25">
      <c r="A92" s="202" t="s">
        <v>56</v>
      </c>
      <c r="B92" s="213"/>
      <c r="C92" s="208"/>
      <c r="D92" s="208"/>
      <c r="E92" s="205" t="e">
        <f>AVERAGE(C92,D92)</f>
        <v>#DIV/0!</v>
      </c>
      <c r="F92" s="212" t="e">
        <f>$E$88*(B92/$B$101)/E92/12</f>
        <v>#DIV/0!</v>
      </c>
      <c r="G92" s="203"/>
      <c r="H92" s="133"/>
      <c r="I92" s="5"/>
      <c r="J92" s="13"/>
    </row>
    <row r="93" spans="1:10" s="51" customFormat="1" x14ac:dyDescent="0.25">
      <c r="A93" s="202" t="s">
        <v>57</v>
      </c>
      <c r="B93" s="213"/>
      <c r="C93" s="208"/>
      <c r="D93" s="208"/>
      <c r="E93" s="205" t="e">
        <f>AVERAGE(C93,D93)</f>
        <v>#DIV/0!</v>
      </c>
      <c r="F93" s="212" t="e">
        <f>$E$88*(B93/$B$101)/E93/12</f>
        <v>#DIV/0!</v>
      </c>
      <c r="G93" s="203"/>
      <c r="H93" s="133"/>
      <c r="I93" s="5"/>
      <c r="J93" s="13"/>
    </row>
    <row r="94" spans="1:10" s="51" customFormat="1" x14ac:dyDescent="0.25">
      <c r="A94" s="202" t="s">
        <v>395</v>
      </c>
      <c r="B94" s="213"/>
      <c r="C94" s="208"/>
      <c r="D94" s="208"/>
      <c r="E94" s="205" t="e">
        <f>AVERAGE(C94,D94)</f>
        <v>#DIV/0!</v>
      </c>
      <c r="F94" s="212" t="e">
        <f>$E$88*(B94/$B$101)/E94/12</f>
        <v>#DIV/0!</v>
      </c>
      <c r="G94" s="203"/>
      <c r="H94" s="133"/>
      <c r="I94" s="5"/>
      <c r="J94" s="13"/>
    </row>
    <row r="95" spans="1:10" s="51" customFormat="1" x14ac:dyDescent="0.25">
      <c r="A95" s="202" t="s">
        <v>110</v>
      </c>
      <c r="B95" s="213"/>
      <c r="C95" s="208"/>
      <c r="D95" s="208"/>
      <c r="E95" s="205" t="e">
        <f t="shared" ref="E95:E100" si="0">AVERAGE(C95,D95)</f>
        <v>#DIV/0!</v>
      </c>
      <c r="F95" s="212" t="e">
        <f t="shared" ref="F95:F100" si="1">$E$88*(B95/$B$101)/E95/12</f>
        <v>#DIV/0!</v>
      </c>
      <c r="G95" s="203"/>
      <c r="H95" s="133"/>
      <c r="I95" s="5"/>
      <c r="J95" s="13"/>
    </row>
    <row r="96" spans="1:10" s="51" customFormat="1" x14ac:dyDescent="0.25">
      <c r="A96" s="202" t="s">
        <v>111</v>
      </c>
      <c r="B96" s="213"/>
      <c r="C96" s="208"/>
      <c r="D96" s="208"/>
      <c r="E96" s="205" t="e">
        <f t="shared" si="0"/>
        <v>#DIV/0!</v>
      </c>
      <c r="F96" s="212" t="e">
        <f t="shared" si="1"/>
        <v>#DIV/0!</v>
      </c>
      <c r="G96" s="203"/>
      <c r="H96" s="133"/>
      <c r="I96" s="5"/>
      <c r="J96" s="13"/>
    </row>
    <row r="97" spans="1:10" s="51" customFormat="1" x14ac:dyDescent="0.25">
      <c r="A97" s="202" t="s">
        <v>112</v>
      </c>
      <c r="B97" s="213"/>
      <c r="C97" s="208"/>
      <c r="D97" s="208"/>
      <c r="E97" s="205" t="e">
        <f t="shared" si="0"/>
        <v>#DIV/0!</v>
      </c>
      <c r="F97" s="212" t="e">
        <f t="shared" si="1"/>
        <v>#DIV/0!</v>
      </c>
      <c r="G97" s="203"/>
      <c r="H97" s="133"/>
      <c r="I97" s="5"/>
      <c r="J97" s="13"/>
    </row>
    <row r="98" spans="1:10" s="51" customFormat="1" x14ac:dyDescent="0.25">
      <c r="A98" s="202" t="s">
        <v>113</v>
      </c>
      <c r="B98" s="213"/>
      <c r="C98" s="208"/>
      <c r="D98" s="208"/>
      <c r="E98" s="205" t="e">
        <f t="shared" si="0"/>
        <v>#DIV/0!</v>
      </c>
      <c r="F98" s="212" t="e">
        <f t="shared" si="1"/>
        <v>#DIV/0!</v>
      </c>
      <c r="G98" s="203"/>
      <c r="H98" s="133"/>
      <c r="I98" s="5"/>
      <c r="J98" s="13"/>
    </row>
    <row r="99" spans="1:10" s="51" customFormat="1" x14ac:dyDescent="0.25">
      <c r="A99" s="202" t="s">
        <v>114</v>
      </c>
      <c r="B99" s="213"/>
      <c r="C99" s="208"/>
      <c r="D99" s="208"/>
      <c r="E99" s="205" t="e">
        <f t="shared" si="0"/>
        <v>#DIV/0!</v>
      </c>
      <c r="F99" s="212" t="e">
        <f t="shared" si="1"/>
        <v>#DIV/0!</v>
      </c>
      <c r="G99" s="203"/>
      <c r="H99" s="133"/>
      <c r="I99" s="5"/>
      <c r="J99" s="13"/>
    </row>
    <row r="100" spans="1:10" s="51" customFormat="1" x14ac:dyDescent="0.25">
      <c r="A100" s="202" t="s">
        <v>115</v>
      </c>
      <c r="B100" s="213"/>
      <c r="C100" s="208"/>
      <c r="D100" s="208"/>
      <c r="E100" s="205" t="e">
        <f t="shared" si="0"/>
        <v>#DIV/0!</v>
      </c>
      <c r="F100" s="212" t="e">
        <f t="shared" si="1"/>
        <v>#DIV/0!</v>
      </c>
      <c r="G100" s="203"/>
      <c r="H100" s="133"/>
      <c r="I100" s="5"/>
      <c r="J100" s="13"/>
    </row>
    <row r="101" spans="1:10" s="51" customFormat="1" ht="15.75" x14ac:dyDescent="0.25">
      <c r="A101" s="362" t="s">
        <v>466</v>
      </c>
      <c r="B101" s="212">
        <f>SUM(B92:B100)</f>
        <v>0</v>
      </c>
      <c r="C101" s="179"/>
      <c r="D101" s="2"/>
      <c r="E101" s="2"/>
      <c r="F101" s="2"/>
      <c r="G101" s="2"/>
      <c r="H101" s="133"/>
      <c r="I101" s="5"/>
      <c r="J101" s="13"/>
    </row>
    <row r="102" spans="1:10" s="51" customFormat="1" x14ac:dyDescent="0.25">
      <c r="A102" s="97"/>
      <c r="B102" s="55"/>
      <c r="C102" s="2"/>
      <c r="D102" s="55"/>
      <c r="E102" s="2"/>
      <c r="F102" s="2"/>
      <c r="G102" s="2"/>
      <c r="H102" s="133"/>
      <c r="I102" s="5"/>
      <c r="J102" s="13"/>
    </row>
    <row r="103" spans="1:10" x14ac:dyDescent="0.25">
      <c r="A103" s="92"/>
      <c r="B103" s="52"/>
      <c r="C103" s="61"/>
      <c r="D103" s="52"/>
      <c r="E103" s="61"/>
      <c r="F103" s="61"/>
      <c r="G103" s="61"/>
      <c r="H103" s="72"/>
      <c r="I103" s="5"/>
    </row>
    <row r="104" spans="1:10" ht="11.25" customHeight="1" x14ac:dyDescent="0.25">
      <c r="A104" s="5"/>
      <c r="B104" s="49"/>
      <c r="C104" s="50"/>
      <c r="D104" s="49"/>
      <c r="E104" s="50"/>
      <c r="F104" s="50"/>
      <c r="G104" s="50"/>
      <c r="H104" s="5"/>
      <c r="I104" s="5"/>
    </row>
  </sheetData>
  <sheetProtection password="D12D" sheet="1" objects="1" scenarios="1"/>
  <protectedRanges>
    <protectedRange sqref="B25 B26 A33 B38:G38 C39 B40:G40 B42:G45 A47:G51 B60:G61 B73:D75 A77:D81 B92:D100" name="Over"/>
  </protectedRanges>
  <mergeCells count="24">
    <mergeCell ref="F90:H90"/>
    <mergeCell ref="C50:G50"/>
    <mergeCell ref="C51:G51"/>
    <mergeCell ref="C43:G43"/>
    <mergeCell ref="C60:G60"/>
    <mergeCell ref="C61:G61"/>
    <mergeCell ref="A76:D76"/>
    <mergeCell ref="C44:G44"/>
    <mergeCell ref="C45:G45"/>
    <mergeCell ref="A46:G46"/>
    <mergeCell ref="C47:G47"/>
    <mergeCell ref="C59:G59"/>
    <mergeCell ref="C48:G48"/>
    <mergeCell ref="C49:G49"/>
    <mergeCell ref="A23:A24"/>
    <mergeCell ref="D23:D24"/>
    <mergeCell ref="E23:E24"/>
    <mergeCell ref="C36:G36"/>
    <mergeCell ref="C42:G42"/>
    <mergeCell ref="A37:G37"/>
    <mergeCell ref="C38:G38"/>
    <mergeCell ref="C39:G39"/>
    <mergeCell ref="C40:G40"/>
    <mergeCell ref="A41:G41"/>
  </mergeCells>
  <dataValidations count="1">
    <dataValidation showInputMessage="1" showErrorMessage="1" sqref="A92:A94 B92:B100"/>
  </dataValidations>
  <printOptions headings="1" gridLines="1"/>
  <pageMargins left="0.70866141732283472" right="0.70866141732283472" top="0.74803149606299213" bottom="0.74803149606299213" header="0.31496062992125984" footer="0.31496062992125984"/>
  <pageSetup paperSize="17" scale="54" orientation="portrait" r:id="rId1"/>
  <headerFooter>
    <oddHeader>&amp;C&amp;20Regulated Return on Equity (ROE) - Over Earners Drivers - Appendices 7 and 8</oddHeader>
    <oddFooter>&amp;R&amp;20Page 4</oddFooter>
  </headerFooter>
  <ignoredErrors>
    <ignoredError sqref="C27 E25:E27 E92:F100 F101 B55 B66 B88 E88"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M104"/>
  <sheetViews>
    <sheetView zoomScale="90" zoomScaleNormal="90" zoomScaleSheetLayoutView="90" workbookViewId="0">
      <selection activeCell="A2" sqref="A2"/>
    </sheetView>
  </sheetViews>
  <sheetFormatPr defaultColWidth="8.88671875" defaultRowHeight="15.6" x14ac:dyDescent="0.3"/>
  <cols>
    <col min="1" max="1" width="80.44140625" style="13" customWidth="1"/>
    <col min="2" max="2" width="20.88671875" style="66" customWidth="1"/>
    <col min="3" max="3" width="19.33203125" style="51" customWidth="1"/>
    <col min="4" max="4" width="16.33203125" style="66" customWidth="1"/>
    <col min="5" max="5" width="19.44140625" style="51" customWidth="1"/>
    <col min="6" max="6" width="19.109375" style="51" customWidth="1"/>
    <col min="7" max="7" width="18.44140625" style="51" customWidth="1"/>
    <col min="8" max="8" width="27.5546875" style="13" customWidth="1"/>
    <col min="9" max="9" width="2.33203125" style="13" customWidth="1"/>
    <col min="10" max="10" width="8.88671875" style="13"/>
    <col min="11" max="13" width="8.88671875" style="137"/>
    <col min="14" max="16384" width="8.88671875" style="13"/>
  </cols>
  <sheetData>
    <row r="1" spans="1:13" ht="10.5" customHeight="1" thickBot="1" x14ac:dyDescent="0.3">
      <c r="A1" s="5"/>
      <c r="B1" s="49"/>
      <c r="C1" s="50"/>
      <c r="D1" s="49"/>
      <c r="E1" s="50"/>
      <c r="F1" s="50"/>
      <c r="G1" s="50"/>
      <c r="H1" s="5"/>
      <c r="I1" s="5"/>
    </row>
    <row r="2" spans="1:13" ht="19.5" thickBot="1" x14ac:dyDescent="0.3">
      <c r="A2" s="107" t="s">
        <v>306</v>
      </c>
      <c r="B2" s="107"/>
      <c r="C2" s="2"/>
      <c r="D2" s="55"/>
      <c r="E2" s="56"/>
      <c r="F2" s="56"/>
      <c r="G2" s="56"/>
      <c r="H2" s="39"/>
      <c r="I2" s="5"/>
      <c r="J2" s="19"/>
    </row>
    <row r="3" spans="1:13" s="11" customFormat="1" ht="18" customHeight="1" x14ac:dyDescent="0.25">
      <c r="A3" s="54"/>
      <c r="B3" s="55"/>
      <c r="C3" s="2"/>
      <c r="D3" s="55"/>
      <c r="E3" s="56"/>
      <c r="F3" s="56"/>
      <c r="G3" s="56"/>
      <c r="H3" s="39"/>
      <c r="I3" s="5"/>
      <c r="J3" s="19"/>
      <c r="K3" s="138"/>
      <c r="L3" s="138"/>
      <c r="M3" s="138"/>
    </row>
    <row r="4" spans="1:13" s="11" customFormat="1" ht="15.75" x14ac:dyDescent="0.25">
      <c r="A4" s="61" t="s">
        <v>218</v>
      </c>
      <c r="B4" s="55"/>
      <c r="C4" s="2"/>
      <c r="D4" s="55"/>
      <c r="E4" s="56"/>
      <c r="F4" s="56"/>
      <c r="G4" s="56"/>
      <c r="H4" s="39"/>
      <c r="I4" s="5"/>
      <c r="J4" s="19"/>
      <c r="K4" s="138"/>
      <c r="L4" s="138"/>
      <c r="M4" s="138"/>
    </row>
    <row r="5" spans="1:13" s="11" customFormat="1" ht="15.75" x14ac:dyDescent="0.25">
      <c r="A5" s="61"/>
      <c r="B5" s="55"/>
      <c r="C5" s="2"/>
      <c r="D5" s="55"/>
      <c r="E5" s="56"/>
      <c r="F5" s="56"/>
      <c r="G5" s="56"/>
      <c r="H5" s="39"/>
      <c r="I5" s="5"/>
      <c r="J5" s="19"/>
      <c r="K5" s="138"/>
      <c r="L5" s="138"/>
      <c r="M5" s="138"/>
    </row>
    <row r="6" spans="1:13" s="11" customFormat="1" ht="15.75" x14ac:dyDescent="0.25">
      <c r="A6" s="63" t="s">
        <v>455</v>
      </c>
      <c r="B6" s="55"/>
      <c r="C6" s="2"/>
      <c r="D6" s="55"/>
      <c r="E6" s="56"/>
      <c r="F6" s="56"/>
      <c r="G6" s="56"/>
      <c r="H6" s="39"/>
      <c r="I6" s="5"/>
      <c r="J6" s="19"/>
      <c r="K6" s="138"/>
      <c r="L6" s="138"/>
      <c r="M6" s="138"/>
    </row>
    <row r="7" spans="1:13" s="11" customFormat="1" ht="15.75" x14ac:dyDescent="0.2">
      <c r="A7" s="359" t="s">
        <v>452</v>
      </c>
      <c r="B7" s="55"/>
      <c r="C7" s="2"/>
      <c r="D7" s="55"/>
      <c r="E7" s="56"/>
      <c r="F7" s="56"/>
      <c r="G7" s="56"/>
      <c r="H7" s="39"/>
      <c r="I7" s="5"/>
      <c r="J7" s="19"/>
      <c r="K7" s="138"/>
      <c r="L7" s="138"/>
      <c r="M7" s="138"/>
    </row>
    <row r="8" spans="1:13" s="11" customFormat="1" ht="15.75" x14ac:dyDescent="0.25">
      <c r="A8" s="2"/>
      <c r="B8" s="55"/>
      <c r="C8" s="2"/>
      <c r="D8" s="55"/>
      <c r="E8" s="56"/>
      <c r="F8" s="56"/>
      <c r="G8" s="56"/>
      <c r="H8" s="39"/>
      <c r="I8" s="5"/>
      <c r="J8" s="19"/>
      <c r="K8" s="138"/>
      <c r="L8" s="138"/>
      <c r="M8" s="138"/>
    </row>
    <row r="9" spans="1:13" s="11" customFormat="1" ht="15.75" x14ac:dyDescent="0.25">
      <c r="A9" s="63" t="s">
        <v>456</v>
      </c>
      <c r="B9" s="55"/>
      <c r="C9" s="2"/>
      <c r="D9" s="55"/>
      <c r="E9" s="56"/>
      <c r="F9" s="56"/>
      <c r="G9" s="56"/>
      <c r="H9" s="39"/>
      <c r="I9" s="5"/>
      <c r="J9" s="19"/>
      <c r="K9" s="138"/>
      <c r="L9" s="138"/>
      <c r="M9" s="138"/>
    </row>
    <row r="10" spans="1:13" s="11" customFormat="1" ht="15.75" x14ac:dyDescent="0.25">
      <c r="A10" s="2" t="s">
        <v>454</v>
      </c>
      <c r="B10" s="55"/>
      <c r="C10" s="2"/>
      <c r="D10" s="55"/>
      <c r="E10" s="56"/>
      <c r="F10" s="56"/>
      <c r="G10" s="56"/>
      <c r="H10" s="39"/>
      <c r="I10" s="5"/>
      <c r="J10" s="19"/>
      <c r="K10" s="138"/>
      <c r="L10" s="138"/>
      <c r="M10" s="138"/>
    </row>
    <row r="11" spans="1:13" s="11" customFormat="1" ht="15.75" x14ac:dyDescent="0.25">
      <c r="A11" s="61"/>
      <c r="B11" s="55"/>
      <c r="C11" s="2"/>
      <c r="D11" s="55"/>
      <c r="E11" s="56"/>
      <c r="F11" s="56"/>
      <c r="G11" s="56"/>
      <c r="H11" s="39"/>
      <c r="I11" s="5"/>
      <c r="J11" s="19"/>
      <c r="K11" s="138"/>
      <c r="L11" s="138"/>
      <c r="M11" s="138"/>
    </row>
    <row r="12" spans="1:13" s="11" customFormat="1" ht="16.5" thickBot="1" x14ac:dyDescent="0.3">
      <c r="A12" s="61"/>
      <c r="B12" s="55"/>
      <c r="C12" s="2"/>
      <c r="D12" s="55"/>
      <c r="E12" s="56"/>
      <c r="F12" s="56"/>
      <c r="G12" s="56"/>
      <c r="H12" s="39"/>
      <c r="I12" s="5"/>
      <c r="J12" s="19"/>
      <c r="K12" s="138"/>
      <c r="L12" s="138"/>
      <c r="M12" s="138"/>
    </row>
    <row r="13" spans="1:13" s="11" customFormat="1" ht="15.75" x14ac:dyDescent="0.25">
      <c r="A13" s="22" t="s">
        <v>122</v>
      </c>
      <c r="B13" s="23"/>
      <c r="C13" s="127"/>
      <c r="E13" s="56"/>
      <c r="F13" s="56"/>
      <c r="G13" s="56"/>
      <c r="H13" s="39"/>
      <c r="I13" s="5"/>
      <c r="J13" s="19"/>
      <c r="K13" s="138"/>
      <c r="L13" s="138"/>
      <c r="M13" s="138"/>
    </row>
    <row r="14" spans="1:13" s="11" customFormat="1" ht="15.75" x14ac:dyDescent="0.25">
      <c r="A14" s="29"/>
      <c r="B14" s="14"/>
      <c r="C14" s="128"/>
      <c r="E14" s="56"/>
      <c r="F14" s="56"/>
      <c r="G14" s="56"/>
      <c r="H14" s="39"/>
      <c r="I14" s="5"/>
      <c r="J14" s="19"/>
      <c r="K14" s="138"/>
      <c r="L14" s="138"/>
      <c r="M14" s="138"/>
    </row>
    <row r="15" spans="1:13" s="11" customFormat="1" x14ac:dyDescent="0.3">
      <c r="A15" s="100" t="s">
        <v>123</v>
      </c>
      <c r="B15" s="124"/>
      <c r="C15" s="128"/>
      <c r="E15" s="56"/>
      <c r="F15" s="56"/>
      <c r="G15" s="56"/>
      <c r="H15" s="39"/>
      <c r="I15" s="5"/>
      <c r="J15" s="19"/>
      <c r="K15" s="138"/>
      <c r="L15" s="138"/>
      <c r="M15" s="138"/>
    </row>
    <row r="16" spans="1:13" s="11" customFormat="1" ht="15.75" customHeight="1" x14ac:dyDescent="0.3">
      <c r="A16" s="100" t="s">
        <v>444</v>
      </c>
      <c r="B16" s="125"/>
      <c r="C16" s="128"/>
      <c r="E16" s="56"/>
      <c r="F16" s="56"/>
      <c r="G16" s="56"/>
      <c r="H16" s="39"/>
      <c r="I16" s="5"/>
      <c r="J16" s="19"/>
      <c r="K16" s="138"/>
      <c r="L16" s="138"/>
      <c r="M16" s="138"/>
    </row>
    <row r="17" spans="1:13" s="11" customFormat="1" x14ac:dyDescent="0.3">
      <c r="A17" s="100" t="s">
        <v>124</v>
      </c>
      <c r="B17" s="126"/>
      <c r="C17" s="128"/>
      <c r="E17" s="56"/>
      <c r="F17" s="56"/>
      <c r="G17" s="56"/>
      <c r="H17" s="39"/>
      <c r="I17" s="5"/>
      <c r="J17" s="19"/>
      <c r="K17" s="138"/>
      <c r="L17" s="138"/>
      <c r="M17" s="138"/>
    </row>
    <row r="18" spans="1:13" s="11" customFormat="1" ht="16.5" thickBot="1" x14ac:dyDescent="0.3">
      <c r="A18" s="129"/>
      <c r="B18" s="130"/>
      <c r="C18" s="131"/>
      <c r="E18" s="56"/>
      <c r="F18" s="56"/>
      <c r="G18" s="56"/>
      <c r="H18" s="39"/>
      <c r="I18" s="5"/>
      <c r="J18" s="19"/>
      <c r="K18" s="138"/>
      <c r="L18" s="138"/>
      <c r="M18" s="138"/>
    </row>
    <row r="19" spans="1:13" ht="16.5" thickBot="1" x14ac:dyDescent="0.3">
      <c r="A19" s="17"/>
      <c r="B19" s="52"/>
      <c r="C19" s="61"/>
      <c r="D19" s="52"/>
      <c r="E19" s="53"/>
      <c r="F19" s="53"/>
      <c r="G19" s="53"/>
      <c r="H19" s="18"/>
      <c r="I19" s="5"/>
      <c r="J19" s="19"/>
    </row>
    <row r="20" spans="1:13" s="51" customFormat="1" ht="15.75" x14ac:dyDescent="0.25">
      <c r="A20" s="103" t="s">
        <v>219</v>
      </c>
      <c r="B20" s="104"/>
      <c r="C20" s="106"/>
      <c r="D20" s="104"/>
      <c r="E20" s="106"/>
      <c r="F20" s="106"/>
      <c r="G20" s="106"/>
      <c r="H20" s="108"/>
      <c r="I20" s="5"/>
      <c r="J20" s="13"/>
    </row>
    <row r="21" spans="1:13" s="51" customFormat="1" ht="15" x14ac:dyDescent="0.25">
      <c r="A21" s="40"/>
      <c r="B21" s="52"/>
      <c r="C21" s="61"/>
      <c r="D21" s="52"/>
      <c r="E21" s="61"/>
      <c r="F21" s="61"/>
      <c r="G21" s="61"/>
      <c r="H21" s="72"/>
      <c r="I21" s="5"/>
      <c r="J21" s="13"/>
    </row>
    <row r="22" spans="1:13" s="51" customFormat="1" ht="15.75" x14ac:dyDescent="0.25">
      <c r="A22" s="58" t="s">
        <v>220</v>
      </c>
      <c r="B22" s="52"/>
      <c r="C22" s="61"/>
      <c r="D22" s="52"/>
      <c r="E22" s="61"/>
      <c r="F22" s="61"/>
      <c r="G22" s="61"/>
      <c r="H22" s="72"/>
      <c r="I22" s="5"/>
      <c r="J22" s="13"/>
    </row>
    <row r="23" spans="1:13" s="51" customFormat="1" ht="15.75" customHeight="1" x14ac:dyDescent="0.3">
      <c r="A23" s="374" t="s">
        <v>50</v>
      </c>
      <c r="B23" s="186" t="s">
        <v>51</v>
      </c>
      <c r="C23" s="187" t="s">
        <v>52</v>
      </c>
      <c r="D23" s="375" t="s">
        <v>53</v>
      </c>
      <c r="E23" s="377" t="s">
        <v>471</v>
      </c>
      <c r="F23" s="61"/>
      <c r="G23" s="61"/>
      <c r="H23" s="72"/>
      <c r="I23" s="5"/>
      <c r="J23" s="13"/>
    </row>
    <row r="24" spans="1:13" s="51" customFormat="1" x14ac:dyDescent="0.3">
      <c r="A24" s="374"/>
      <c r="B24" s="188" t="s">
        <v>54</v>
      </c>
      <c r="C24" s="189"/>
      <c r="D24" s="376"/>
      <c r="E24" s="378"/>
      <c r="F24" s="61"/>
      <c r="G24" s="61"/>
      <c r="H24" s="72"/>
      <c r="I24" s="5"/>
      <c r="J24" s="13"/>
    </row>
    <row r="25" spans="1:13" s="51" customFormat="1" ht="15" customHeight="1" x14ac:dyDescent="0.25">
      <c r="A25" s="73" t="s">
        <v>248</v>
      </c>
      <c r="B25" s="125"/>
      <c r="C25" s="212">
        <f>'ROE Summary'!E52</f>
        <v>0</v>
      </c>
      <c r="D25" s="212">
        <f>C25-B25</f>
        <v>0</v>
      </c>
      <c r="E25" s="206" t="e">
        <f>(D25/B25)*100</f>
        <v>#DIV/0!</v>
      </c>
      <c r="F25" s="134"/>
      <c r="G25" s="61"/>
      <c r="H25" s="135"/>
      <c r="I25" s="5"/>
      <c r="J25" s="13"/>
    </row>
    <row r="26" spans="1:13" s="51" customFormat="1" ht="15" x14ac:dyDescent="0.25">
      <c r="A26" s="73" t="s">
        <v>74</v>
      </c>
      <c r="B26" s="125"/>
      <c r="C26" s="212">
        <f>'ROE Summary'!E82</f>
        <v>0</v>
      </c>
      <c r="D26" s="212">
        <f>C26-B26</f>
        <v>0</v>
      </c>
      <c r="E26" s="206" t="e">
        <f>(D26/B26)*100</f>
        <v>#DIV/0!</v>
      </c>
      <c r="F26" s="134"/>
      <c r="G26" s="61"/>
      <c r="H26" s="135"/>
      <c r="I26" s="5"/>
      <c r="J26" s="13"/>
    </row>
    <row r="27" spans="1:13" s="51" customFormat="1" ht="15.75" x14ac:dyDescent="0.25">
      <c r="A27" s="190" t="s">
        <v>73</v>
      </c>
      <c r="B27" s="217">
        <f>'ROE Summary'!E87</f>
        <v>0</v>
      </c>
      <c r="C27" s="217" t="e">
        <f>'ROE Summary'!E85</f>
        <v>#DIV/0!</v>
      </c>
      <c r="D27" s="217"/>
      <c r="E27" s="217" t="e">
        <f>C27-B27</f>
        <v>#DIV/0!</v>
      </c>
      <c r="F27" s="61"/>
      <c r="G27" s="61"/>
      <c r="H27" s="72"/>
      <c r="I27" s="5"/>
      <c r="J27" s="13"/>
    </row>
    <row r="28" spans="1:13" s="57" customFormat="1" ht="15.75" x14ac:dyDescent="0.25">
      <c r="A28" s="132"/>
      <c r="B28" s="95"/>
      <c r="C28" s="95"/>
      <c r="D28" s="95"/>
      <c r="E28" s="95"/>
      <c r="F28" s="2"/>
      <c r="G28" s="2"/>
      <c r="H28" s="133"/>
      <c r="I28" s="5"/>
      <c r="J28" s="11"/>
    </row>
    <row r="29" spans="1:13" s="57" customFormat="1" ht="15" x14ac:dyDescent="0.25">
      <c r="A29" s="97" t="s">
        <v>457</v>
      </c>
      <c r="B29" s="95"/>
      <c r="C29" s="95"/>
      <c r="D29" s="95"/>
      <c r="E29" s="95"/>
      <c r="F29" s="2"/>
      <c r="G29" s="2"/>
      <c r="H29" s="133"/>
      <c r="I29" s="5"/>
      <c r="J29" s="11"/>
    </row>
    <row r="30" spans="1:13" s="51" customFormat="1" ht="15" x14ac:dyDescent="0.25">
      <c r="A30" s="136" t="s">
        <v>461</v>
      </c>
      <c r="B30" s="95"/>
      <c r="C30" s="95"/>
      <c r="D30" s="95"/>
      <c r="E30" s="95"/>
      <c r="F30" s="61"/>
      <c r="G30" s="61"/>
      <c r="H30" s="72"/>
      <c r="I30" s="5"/>
      <c r="J30" s="13"/>
    </row>
    <row r="31" spans="1:13" s="51" customFormat="1" ht="15" x14ac:dyDescent="0.25">
      <c r="A31" s="136"/>
      <c r="B31" s="95"/>
      <c r="C31" s="95"/>
      <c r="D31" s="95"/>
      <c r="E31" s="95"/>
      <c r="F31" s="61"/>
      <c r="G31" s="61"/>
      <c r="H31" s="72"/>
      <c r="I31" s="5"/>
      <c r="J31" s="13"/>
    </row>
    <row r="32" spans="1:13" s="51" customFormat="1" ht="15.75" x14ac:dyDescent="0.25">
      <c r="A32" s="58" t="s">
        <v>102</v>
      </c>
      <c r="B32" s="95"/>
      <c r="C32" s="95"/>
      <c r="D32" s="95"/>
      <c r="E32" s="95"/>
      <c r="F32" s="61"/>
      <c r="G32" s="61"/>
      <c r="H32" s="72"/>
      <c r="I32" s="5"/>
      <c r="J32" s="13"/>
    </row>
    <row r="33" spans="1:10" s="51" customFormat="1" ht="75.75" customHeight="1" x14ac:dyDescent="0.25">
      <c r="A33" s="364"/>
      <c r="B33" s="95"/>
      <c r="C33" s="95"/>
      <c r="D33" s="95"/>
      <c r="E33" s="95"/>
      <c r="F33" s="61"/>
      <c r="G33" s="61"/>
      <c r="H33" s="72"/>
      <c r="I33" s="5"/>
      <c r="J33" s="13"/>
    </row>
    <row r="34" spans="1:10" s="51" customFormat="1" ht="15" x14ac:dyDescent="0.25">
      <c r="A34" s="59"/>
      <c r="B34" s="52"/>
      <c r="C34" s="61"/>
      <c r="D34" s="52"/>
      <c r="E34" s="61"/>
      <c r="F34" s="61"/>
      <c r="G34" s="61"/>
      <c r="H34" s="72"/>
      <c r="I34" s="5"/>
      <c r="J34" s="13"/>
    </row>
    <row r="35" spans="1:10" s="51" customFormat="1" ht="15.75" x14ac:dyDescent="0.25">
      <c r="A35" s="178" t="s">
        <v>412</v>
      </c>
      <c r="B35" s="55"/>
      <c r="C35" s="2"/>
      <c r="D35" s="55"/>
      <c r="E35" s="2"/>
      <c r="F35" s="2"/>
      <c r="G35" s="2"/>
      <c r="H35" s="72"/>
      <c r="I35" s="5"/>
      <c r="J35" s="13"/>
    </row>
    <row r="36" spans="1:10" s="51" customFormat="1" ht="47.25" customHeight="1" x14ac:dyDescent="0.25">
      <c r="A36" s="200" t="s">
        <v>404</v>
      </c>
      <c r="B36" s="194" t="s">
        <v>53</v>
      </c>
      <c r="C36" s="379" t="s">
        <v>55</v>
      </c>
      <c r="D36" s="379"/>
      <c r="E36" s="379"/>
      <c r="F36" s="379"/>
      <c r="G36" s="379"/>
      <c r="H36" s="72"/>
      <c r="I36" s="5"/>
      <c r="J36" s="13"/>
    </row>
    <row r="37" spans="1:10" s="51" customFormat="1" ht="15.75" customHeight="1" x14ac:dyDescent="0.25">
      <c r="A37" s="379" t="s">
        <v>416</v>
      </c>
      <c r="B37" s="379"/>
      <c r="C37" s="379"/>
      <c r="D37" s="379"/>
      <c r="E37" s="379"/>
      <c r="F37" s="379"/>
      <c r="G37" s="379"/>
      <c r="H37" s="72"/>
      <c r="I37" s="5"/>
      <c r="J37" s="13"/>
    </row>
    <row r="38" spans="1:10" s="51" customFormat="1" ht="30.75" customHeight="1" x14ac:dyDescent="0.25">
      <c r="A38" s="221" t="s">
        <v>396</v>
      </c>
      <c r="B38" s="209"/>
      <c r="C38" s="380"/>
      <c r="D38" s="380"/>
      <c r="E38" s="380"/>
      <c r="F38" s="380"/>
      <c r="G38" s="380"/>
      <c r="H38" s="135" t="s">
        <v>225</v>
      </c>
      <c r="I38" s="5"/>
      <c r="J38" s="13"/>
    </row>
    <row r="39" spans="1:10" s="51" customFormat="1" ht="33.75" customHeight="1" x14ac:dyDescent="0.25">
      <c r="A39" s="73" t="s">
        <v>411</v>
      </c>
      <c r="B39" s="212">
        <f>B82</f>
        <v>0</v>
      </c>
      <c r="C39" s="380"/>
      <c r="D39" s="380"/>
      <c r="E39" s="380"/>
      <c r="F39" s="380"/>
      <c r="G39" s="380"/>
      <c r="H39" s="135" t="s">
        <v>273</v>
      </c>
      <c r="I39" s="5"/>
      <c r="J39" s="13"/>
    </row>
    <row r="40" spans="1:10" s="51" customFormat="1" ht="15" x14ac:dyDescent="0.25">
      <c r="A40" s="73" t="s">
        <v>397</v>
      </c>
      <c r="B40" s="209"/>
      <c r="C40" s="380"/>
      <c r="D40" s="380"/>
      <c r="E40" s="380"/>
      <c r="F40" s="380"/>
      <c r="G40" s="380"/>
      <c r="H40" s="135" t="s">
        <v>226</v>
      </c>
      <c r="I40" s="5"/>
      <c r="J40" s="13"/>
    </row>
    <row r="41" spans="1:10" s="51" customFormat="1" ht="15.75" customHeight="1" x14ac:dyDescent="0.25">
      <c r="A41" s="381" t="s">
        <v>405</v>
      </c>
      <c r="B41" s="381"/>
      <c r="C41" s="381"/>
      <c r="D41" s="381"/>
      <c r="E41" s="381"/>
      <c r="F41" s="381"/>
      <c r="G41" s="381"/>
      <c r="H41" s="135"/>
      <c r="I41" s="5"/>
      <c r="J41" s="13"/>
    </row>
    <row r="42" spans="1:10" s="51" customFormat="1" ht="30.75" customHeight="1" x14ac:dyDescent="0.25">
      <c r="A42" s="222" t="s">
        <v>398</v>
      </c>
      <c r="B42" s="209"/>
      <c r="C42" s="380"/>
      <c r="D42" s="380"/>
      <c r="E42" s="380"/>
      <c r="F42" s="380"/>
      <c r="G42" s="380"/>
      <c r="H42" s="135" t="s">
        <v>227</v>
      </c>
      <c r="I42" s="5"/>
      <c r="J42" s="13"/>
    </row>
    <row r="43" spans="1:10" s="51" customFormat="1" ht="31.5" customHeight="1" x14ac:dyDescent="0.25">
      <c r="A43" s="222" t="s">
        <v>399</v>
      </c>
      <c r="B43" s="209"/>
      <c r="C43" s="380"/>
      <c r="D43" s="380"/>
      <c r="E43" s="380"/>
      <c r="F43" s="380"/>
      <c r="G43" s="380"/>
      <c r="H43" s="135" t="s">
        <v>228</v>
      </c>
      <c r="I43" s="5"/>
      <c r="J43" s="13"/>
    </row>
    <row r="44" spans="1:10" s="51" customFormat="1" ht="33" customHeight="1" x14ac:dyDescent="0.25">
      <c r="A44" s="222" t="s">
        <v>400</v>
      </c>
      <c r="B44" s="209"/>
      <c r="C44" s="385"/>
      <c r="D44" s="385"/>
      <c r="E44" s="385"/>
      <c r="F44" s="385"/>
      <c r="G44" s="385"/>
      <c r="H44" s="135" t="s">
        <v>229</v>
      </c>
      <c r="I44" s="5"/>
      <c r="J44" s="13"/>
    </row>
    <row r="45" spans="1:10" s="51" customFormat="1" ht="33" customHeight="1" x14ac:dyDescent="0.25">
      <c r="A45" s="222" t="s">
        <v>401</v>
      </c>
      <c r="B45" s="209"/>
      <c r="C45" s="385"/>
      <c r="D45" s="385"/>
      <c r="E45" s="385"/>
      <c r="F45" s="385"/>
      <c r="G45" s="385"/>
      <c r="H45" s="135" t="s">
        <v>230</v>
      </c>
      <c r="I45" s="5"/>
      <c r="J45" s="13"/>
    </row>
    <row r="46" spans="1:10" s="51" customFormat="1" ht="33.75" customHeight="1" x14ac:dyDescent="0.25">
      <c r="A46" s="389" t="s">
        <v>406</v>
      </c>
      <c r="B46" s="390"/>
      <c r="C46" s="390"/>
      <c r="D46" s="390"/>
      <c r="E46" s="390"/>
      <c r="F46" s="390"/>
      <c r="G46" s="391"/>
      <c r="H46" s="135"/>
      <c r="I46" s="5"/>
      <c r="J46" s="13"/>
    </row>
    <row r="47" spans="1:10" s="51" customFormat="1" ht="33" customHeight="1" x14ac:dyDescent="0.25">
      <c r="B47" s="209"/>
      <c r="C47" s="382"/>
      <c r="D47" s="383"/>
      <c r="E47" s="383"/>
      <c r="F47" s="383"/>
      <c r="G47" s="384"/>
      <c r="H47" s="135" t="s">
        <v>231</v>
      </c>
      <c r="I47" s="5"/>
      <c r="J47" s="13"/>
    </row>
    <row r="48" spans="1:10" s="51" customFormat="1" ht="33" customHeight="1" x14ac:dyDescent="0.25">
      <c r="A48" s="74"/>
      <c r="B48" s="209"/>
      <c r="C48" s="382"/>
      <c r="D48" s="383"/>
      <c r="E48" s="383"/>
      <c r="F48" s="383"/>
      <c r="G48" s="384"/>
      <c r="H48" s="135" t="s">
        <v>232</v>
      </c>
      <c r="I48" s="5"/>
      <c r="J48" s="13"/>
    </row>
    <row r="49" spans="1:12" s="51" customFormat="1" ht="33" customHeight="1" x14ac:dyDescent="0.25">
      <c r="A49" s="74"/>
      <c r="B49" s="209"/>
      <c r="C49" s="382"/>
      <c r="D49" s="383"/>
      <c r="E49" s="383"/>
      <c r="F49" s="383"/>
      <c r="G49" s="384"/>
      <c r="H49" s="135" t="s">
        <v>233</v>
      </c>
      <c r="I49" s="5"/>
      <c r="J49" s="13"/>
    </row>
    <row r="50" spans="1:12" s="51" customFormat="1" ht="33" customHeight="1" x14ac:dyDescent="0.25">
      <c r="A50" s="79"/>
      <c r="B50" s="209"/>
      <c r="C50" s="141"/>
      <c r="D50" s="142"/>
      <c r="E50" s="142"/>
      <c r="F50" s="142"/>
      <c r="G50" s="143"/>
      <c r="H50" s="135" t="s">
        <v>254</v>
      </c>
      <c r="I50" s="5"/>
      <c r="J50" s="13"/>
    </row>
    <row r="51" spans="1:12" s="51" customFormat="1" ht="33" customHeight="1" x14ac:dyDescent="0.25">
      <c r="A51" s="79"/>
      <c r="B51" s="209"/>
      <c r="C51" s="141"/>
      <c r="D51" s="142"/>
      <c r="E51" s="142"/>
      <c r="F51" s="142"/>
      <c r="G51" s="143"/>
      <c r="H51" s="135" t="s">
        <v>234</v>
      </c>
      <c r="I51" s="5"/>
      <c r="J51" s="13"/>
    </row>
    <row r="52" spans="1:12" s="51" customFormat="1" ht="15.75" x14ac:dyDescent="0.25">
      <c r="A52" s="120" t="s">
        <v>222</v>
      </c>
      <c r="B52" s="212">
        <f>B38+B39+B40+B42+B43+B44+B45+B47+B48+B49+B50+B51</f>
        <v>0</v>
      </c>
      <c r="C52" s="51" t="s">
        <v>421</v>
      </c>
      <c r="D52" s="52"/>
      <c r="E52" s="61"/>
      <c r="F52" s="61"/>
      <c r="G52" s="61"/>
      <c r="H52" s="72"/>
      <c r="I52" s="5"/>
      <c r="J52" s="13"/>
    </row>
    <row r="53" spans="1:12" s="51" customFormat="1" ht="15.75" x14ac:dyDescent="0.25">
      <c r="A53" s="120" t="s">
        <v>223</v>
      </c>
      <c r="B53" s="212">
        <f>D25</f>
        <v>0</v>
      </c>
      <c r="C53" s="51" t="s">
        <v>255</v>
      </c>
      <c r="D53" s="52"/>
      <c r="E53" s="61"/>
      <c r="F53" s="61"/>
      <c r="G53" s="61"/>
      <c r="H53" s="72"/>
      <c r="I53" s="5"/>
      <c r="J53" s="13"/>
    </row>
    <row r="54" spans="1:12" s="51" customFormat="1" ht="15.75" x14ac:dyDescent="0.25">
      <c r="A54" s="120"/>
      <c r="B54" s="171"/>
      <c r="D54" s="66"/>
      <c r="E54" s="61"/>
      <c r="F54" s="61"/>
      <c r="G54" s="61"/>
      <c r="H54" s="72"/>
      <c r="I54" s="5"/>
      <c r="J54" s="13"/>
    </row>
    <row r="55" spans="1:12" s="51" customFormat="1" ht="15.75" x14ac:dyDescent="0.25">
      <c r="A55" s="170" t="s">
        <v>319</v>
      </c>
      <c r="B55" s="217" t="e">
        <f>(B52/B53)</f>
        <v>#DIV/0!</v>
      </c>
      <c r="C55" s="57" t="s">
        <v>325</v>
      </c>
      <c r="D55" s="52"/>
      <c r="E55" s="61"/>
      <c r="F55" s="61"/>
      <c r="G55" s="61"/>
      <c r="H55" s="72"/>
      <c r="I55" s="5"/>
      <c r="J55" s="13"/>
    </row>
    <row r="56" spans="1:12" s="51" customFormat="1" ht="15" x14ac:dyDescent="0.25">
      <c r="A56" s="59"/>
      <c r="B56" s="52"/>
      <c r="C56" s="61"/>
      <c r="D56" s="77"/>
      <c r="E56" s="78"/>
      <c r="F56" s="78"/>
      <c r="G56" s="78"/>
      <c r="H56" s="72"/>
      <c r="I56" s="5"/>
      <c r="J56" s="13"/>
    </row>
    <row r="57" spans="1:12" s="51" customFormat="1" ht="15" x14ac:dyDescent="0.25">
      <c r="A57" s="59"/>
      <c r="B57" s="52"/>
      <c r="C57" s="61"/>
      <c r="D57" s="52"/>
      <c r="E57" s="61"/>
      <c r="F57" s="61"/>
      <c r="G57" s="61"/>
      <c r="H57" s="72"/>
      <c r="I57" s="5"/>
      <c r="J57" s="13"/>
    </row>
    <row r="58" spans="1:12" s="51" customFormat="1" ht="15.75" customHeight="1" x14ac:dyDescent="0.25">
      <c r="A58" s="178" t="s">
        <v>413</v>
      </c>
      <c r="B58" s="55"/>
      <c r="C58" s="61"/>
      <c r="D58" s="52"/>
      <c r="E58" s="61"/>
      <c r="F58" s="61"/>
      <c r="G58" s="61"/>
      <c r="H58" s="72"/>
      <c r="I58" s="5"/>
      <c r="J58" s="13"/>
    </row>
    <row r="59" spans="1:12" s="51" customFormat="1" ht="47.25" customHeight="1" x14ac:dyDescent="0.25">
      <c r="A59" s="200" t="s">
        <v>404</v>
      </c>
      <c r="B59" s="194" t="s">
        <v>53</v>
      </c>
      <c r="C59" s="379" t="s">
        <v>55</v>
      </c>
      <c r="D59" s="379"/>
      <c r="E59" s="379"/>
      <c r="F59" s="379"/>
      <c r="G59" s="379"/>
      <c r="H59" s="72"/>
      <c r="I59" s="5"/>
      <c r="J59" s="13"/>
    </row>
    <row r="60" spans="1:12" s="51" customFormat="1" ht="31.5" customHeight="1" x14ac:dyDescent="0.25">
      <c r="A60" s="223" t="s">
        <v>407</v>
      </c>
      <c r="B60" s="209"/>
      <c r="C60" s="385"/>
      <c r="D60" s="385"/>
      <c r="E60" s="385"/>
      <c r="F60" s="385"/>
      <c r="G60" s="385"/>
      <c r="H60" s="135" t="s">
        <v>326</v>
      </c>
      <c r="I60" s="5"/>
      <c r="J60" s="13"/>
    </row>
    <row r="61" spans="1:12" s="51" customFormat="1" ht="33" customHeight="1" x14ac:dyDescent="0.25">
      <c r="A61" s="224" t="s">
        <v>408</v>
      </c>
      <c r="B61" s="209"/>
      <c r="C61" s="385"/>
      <c r="D61" s="385"/>
      <c r="E61" s="385"/>
      <c r="F61" s="385"/>
      <c r="G61" s="385"/>
      <c r="H61" s="135" t="s">
        <v>256</v>
      </c>
      <c r="I61" s="5"/>
      <c r="J61" s="13"/>
    </row>
    <row r="62" spans="1:12" s="51" customFormat="1" ht="15.75" x14ac:dyDescent="0.25">
      <c r="A62" s="79" t="s">
        <v>88</v>
      </c>
      <c r="B62" s="212">
        <f>B60+B61</f>
        <v>0</v>
      </c>
      <c r="C62" s="61" t="s">
        <v>327</v>
      </c>
      <c r="D62" s="52"/>
      <c r="E62" s="61"/>
      <c r="F62" s="61"/>
      <c r="G62" s="61"/>
      <c r="H62" s="72"/>
      <c r="I62" s="5"/>
      <c r="J62" s="13"/>
      <c r="L62" s="61"/>
    </row>
    <row r="63" spans="1:12" s="51" customFormat="1" ht="15.75" x14ac:dyDescent="0.25">
      <c r="A63" s="120" t="s">
        <v>89</v>
      </c>
      <c r="B63" s="212">
        <f>B62*40%</f>
        <v>0</v>
      </c>
      <c r="C63" s="61" t="s">
        <v>328</v>
      </c>
      <c r="D63" s="52"/>
      <c r="E63" s="61"/>
      <c r="F63" s="61"/>
      <c r="G63" s="61"/>
      <c r="H63" s="72"/>
      <c r="I63" s="5"/>
      <c r="J63" s="13"/>
      <c r="L63" s="61"/>
    </row>
    <row r="64" spans="1:12" s="51" customFormat="1" ht="15.75" x14ac:dyDescent="0.25">
      <c r="A64" s="356" t="s">
        <v>470</v>
      </c>
      <c r="B64" s="212">
        <f>D26</f>
        <v>0</v>
      </c>
      <c r="C64" s="52" t="s">
        <v>329</v>
      </c>
      <c r="D64" s="52"/>
      <c r="E64" s="61"/>
      <c r="F64" s="61"/>
      <c r="G64" s="61"/>
      <c r="H64" s="72"/>
      <c r="I64" s="5"/>
      <c r="J64" s="13"/>
      <c r="L64" s="52"/>
    </row>
    <row r="65" spans="1:12" s="51" customFormat="1" ht="15" x14ac:dyDescent="0.25">
      <c r="A65" s="52"/>
      <c r="B65" s="61"/>
      <c r="C65" s="55"/>
      <c r="D65" s="52"/>
      <c r="E65" s="61"/>
      <c r="F65" s="61"/>
      <c r="G65" s="61"/>
      <c r="H65" s="72"/>
      <c r="I65" s="5"/>
      <c r="J65" s="13"/>
      <c r="L65" s="52"/>
    </row>
    <row r="66" spans="1:12" s="51" customFormat="1" ht="15.75" x14ac:dyDescent="0.25">
      <c r="A66" s="191" t="s">
        <v>319</v>
      </c>
      <c r="B66" s="217" t="e">
        <f>(B63/B64)</f>
        <v>#DIV/0!</v>
      </c>
      <c r="C66" s="55" t="s">
        <v>359</v>
      </c>
      <c r="D66" s="55"/>
      <c r="E66" s="61"/>
      <c r="F66" s="61"/>
      <c r="G66" s="61"/>
      <c r="H66" s="72"/>
      <c r="I66" s="5"/>
      <c r="J66" s="13"/>
      <c r="L66" s="52"/>
    </row>
    <row r="67" spans="1:12" s="51" customFormat="1" ht="15.75" thickBot="1" x14ac:dyDescent="0.3">
      <c r="A67" s="67"/>
      <c r="B67" s="64"/>
      <c r="C67" s="65"/>
      <c r="D67" s="64"/>
      <c r="E67" s="65"/>
      <c r="F67" s="65"/>
      <c r="G67" s="65"/>
      <c r="H67" s="80"/>
      <c r="I67" s="5"/>
      <c r="J67" s="13"/>
    </row>
    <row r="68" spans="1:12" s="51" customFormat="1" ht="15.75" thickBot="1" x14ac:dyDescent="0.3">
      <c r="A68" s="13"/>
      <c r="B68" s="66"/>
      <c r="D68" s="66"/>
      <c r="H68" s="13"/>
      <c r="I68" s="5"/>
      <c r="J68" s="13"/>
    </row>
    <row r="69" spans="1:12" s="51" customFormat="1" ht="15.75" x14ac:dyDescent="0.25">
      <c r="A69" s="103" t="s">
        <v>274</v>
      </c>
      <c r="B69" s="104"/>
      <c r="C69" s="106"/>
      <c r="D69" s="104"/>
      <c r="E69" s="106"/>
      <c r="F69" s="106"/>
      <c r="G69" s="106"/>
      <c r="H69" s="108"/>
      <c r="I69" s="5"/>
      <c r="J69" s="13"/>
    </row>
    <row r="70" spans="1:12" s="51" customFormat="1" ht="15" x14ac:dyDescent="0.25">
      <c r="A70" s="40"/>
      <c r="B70" s="52"/>
      <c r="C70" s="61"/>
      <c r="D70" s="52"/>
      <c r="E70" s="61"/>
      <c r="F70" s="61"/>
      <c r="G70" s="61"/>
      <c r="H70" s="72"/>
      <c r="I70" s="5"/>
      <c r="J70" s="13"/>
    </row>
    <row r="71" spans="1:12" ht="15.75" x14ac:dyDescent="0.25">
      <c r="A71" s="83" t="s">
        <v>283</v>
      </c>
      <c r="B71" s="52"/>
      <c r="C71" s="61"/>
      <c r="D71" s="52"/>
      <c r="E71" s="61"/>
      <c r="F71" s="61"/>
      <c r="G71" s="61"/>
      <c r="H71" s="72"/>
      <c r="I71" s="5"/>
    </row>
    <row r="72" spans="1:12" ht="63" x14ac:dyDescent="0.25">
      <c r="A72" s="84" t="s">
        <v>69</v>
      </c>
      <c r="B72" s="192" t="s">
        <v>362</v>
      </c>
      <c r="C72" s="85" t="s">
        <v>68</v>
      </c>
      <c r="D72" s="86" t="s">
        <v>67</v>
      </c>
      <c r="E72" s="61"/>
      <c r="F72" s="61"/>
      <c r="G72" s="61"/>
      <c r="H72" s="72"/>
      <c r="I72" s="5"/>
    </row>
    <row r="73" spans="1:12" ht="15.75" x14ac:dyDescent="0.25">
      <c r="A73" s="87" t="s">
        <v>64</v>
      </c>
      <c r="B73" s="209"/>
      <c r="C73" s="88"/>
      <c r="D73" s="88"/>
      <c r="E73" s="61" t="s">
        <v>235</v>
      </c>
      <c r="F73" s="61"/>
      <c r="G73" s="61"/>
      <c r="H73" s="72"/>
      <c r="I73" s="5"/>
    </row>
    <row r="74" spans="1:12" ht="15.75" x14ac:dyDescent="0.25">
      <c r="A74" s="87" t="s">
        <v>65</v>
      </c>
      <c r="B74" s="209"/>
      <c r="C74" s="88"/>
      <c r="D74" s="88"/>
      <c r="E74" s="61" t="s">
        <v>236</v>
      </c>
      <c r="F74" s="61"/>
      <c r="G74" s="61"/>
      <c r="H74" s="72"/>
      <c r="I74" s="5"/>
    </row>
    <row r="75" spans="1:12" ht="15.75" x14ac:dyDescent="0.25">
      <c r="A75" s="87" t="s">
        <v>66</v>
      </c>
      <c r="B75" s="209"/>
      <c r="C75" s="88"/>
      <c r="D75" s="88"/>
      <c r="E75" s="61" t="s">
        <v>237</v>
      </c>
      <c r="F75" s="61"/>
      <c r="G75" s="61"/>
      <c r="H75" s="72"/>
      <c r="I75" s="5"/>
    </row>
    <row r="76" spans="1:12" ht="15.75" x14ac:dyDescent="0.25">
      <c r="A76" s="386" t="s">
        <v>107</v>
      </c>
      <c r="B76" s="387"/>
      <c r="C76" s="387"/>
      <c r="D76" s="388"/>
      <c r="E76" s="61"/>
      <c r="F76" s="61"/>
      <c r="G76" s="61"/>
      <c r="H76" s="72"/>
      <c r="I76" s="5"/>
    </row>
    <row r="77" spans="1:12" ht="15.75" x14ac:dyDescent="0.25">
      <c r="A77" s="89"/>
      <c r="B77" s="209"/>
      <c r="C77" s="88"/>
      <c r="D77" s="88"/>
      <c r="E77" s="61" t="s">
        <v>238</v>
      </c>
      <c r="F77" s="61"/>
      <c r="G77" s="61"/>
      <c r="H77" s="72"/>
      <c r="I77" s="5"/>
    </row>
    <row r="78" spans="1:12" ht="15.75" x14ac:dyDescent="0.25">
      <c r="A78" s="89"/>
      <c r="B78" s="209"/>
      <c r="C78" s="88"/>
      <c r="D78" s="88"/>
      <c r="E78" s="61" t="s">
        <v>239</v>
      </c>
      <c r="F78" s="61"/>
      <c r="G78" s="61"/>
      <c r="H78" s="72"/>
      <c r="I78" s="5"/>
    </row>
    <row r="79" spans="1:12" ht="15.75" x14ac:dyDescent="0.25">
      <c r="A79" s="89"/>
      <c r="B79" s="209"/>
      <c r="C79" s="88"/>
      <c r="D79" s="88"/>
      <c r="E79" s="61" t="s">
        <v>240</v>
      </c>
      <c r="F79" s="61"/>
      <c r="G79" s="61"/>
      <c r="H79" s="72"/>
      <c r="I79" s="5"/>
    </row>
    <row r="80" spans="1:12" ht="15.75" x14ac:dyDescent="0.25">
      <c r="A80" s="89"/>
      <c r="B80" s="209"/>
      <c r="C80" s="88"/>
      <c r="D80" s="88"/>
      <c r="E80" s="61" t="s">
        <v>241</v>
      </c>
      <c r="F80" s="61"/>
      <c r="G80" s="61"/>
      <c r="H80" s="72"/>
      <c r="I80" s="5"/>
    </row>
    <row r="81" spans="1:11" ht="15.75" x14ac:dyDescent="0.25">
      <c r="A81" s="89"/>
      <c r="B81" s="209"/>
      <c r="C81" s="88"/>
      <c r="D81" s="88"/>
      <c r="E81" s="2" t="s">
        <v>242</v>
      </c>
      <c r="F81" s="61"/>
      <c r="G81" s="61"/>
      <c r="H81" s="72"/>
      <c r="I81" s="5"/>
    </row>
    <row r="82" spans="1:11" ht="15.75" x14ac:dyDescent="0.25">
      <c r="A82" s="90" t="s">
        <v>15</v>
      </c>
      <c r="B82" s="212">
        <f>B73+B74+B75+B77+B80+B81+B78+B79</f>
        <v>0</v>
      </c>
      <c r="C82" s="61" t="s">
        <v>243</v>
      </c>
      <c r="D82" s="52"/>
      <c r="E82" s="61"/>
      <c r="F82" s="61"/>
      <c r="G82" s="61"/>
      <c r="H82" s="72"/>
      <c r="I82" s="5"/>
    </row>
    <row r="83" spans="1:11" ht="15.75" x14ac:dyDescent="0.25">
      <c r="A83" s="91"/>
      <c r="B83" s="55"/>
      <c r="C83" s="2"/>
      <c r="D83" s="52"/>
      <c r="E83" s="61"/>
      <c r="F83" s="61"/>
      <c r="G83" s="61"/>
      <c r="H83" s="72"/>
      <c r="I83" s="5"/>
    </row>
    <row r="84" spans="1:11" ht="15.75" x14ac:dyDescent="0.25">
      <c r="A84" s="92" t="s">
        <v>61</v>
      </c>
      <c r="B84" s="52"/>
      <c r="C84" s="61"/>
      <c r="D84" s="52"/>
      <c r="E84" s="61"/>
      <c r="F84" s="61"/>
      <c r="G84" s="61"/>
      <c r="H84" s="72"/>
      <c r="I84" s="5"/>
    </row>
    <row r="85" spans="1:11" ht="15.75" x14ac:dyDescent="0.25">
      <c r="A85" s="92"/>
      <c r="B85" s="52"/>
      <c r="C85" s="61"/>
      <c r="D85" s="52"/>
      <c r="E85" s="61"/>
      <c r="F85" s="61"/>
      <c r="G85" s="61"/>
      <c r="H85" s="72"/>
      <c r="I85" s="5"/>
    </row>
    <row r="86" spans="1:11" s="51" customFormat="1" ht="15.75" x14ac:dyDescent="0.25">
      <c r="A86" s="178" t="s">
        <v>224</v>
      </c>
      <c r="B86" s="55"/>
      <c r="C86" s="2"/>
      <c r="D86" s="55"/>
      <c r="E86" s="2"/>
      <c r="F86" s="2"/>
      <c r="G86" s="2"/>
      <c r="H86" s="72"/>
      <c r="I86" s="5"/>
      <c r="J86" s="13"/>
    </row>
    <row r="87" spans="1:11" s="51" customFormat="1" ht="94.5" x14ac:dyDescent="0.25">
      <c r="A87" s="193" t="s">
        <v>308</v>
      </c>
      <c r="B87" s="360" t="s">
        <v>467</v>
      </c>
      <c r="C87" s="361" t="s">
        <v>468</v>
      </c>
      <c r="D87" s="194" t="s">
        <v>221</v>
      </c>
      <c r="E87" s="195" t="s">
        <v>109</v>
      </c>
      <c r="F87" s="196"/>
      <c r="G87" s="2"/>
      <c r="H87" s="72"/>
      <c r="I87" s="5"/>
      <c r="J87" s="13"/>
    </row>
    <row r="88" spans="1:11" s="51" customFormat="1" ht="15" x14ac:dyDescent="0.25">
      <c r="A88" s="212">
        <f>B26</f>
        <v>0</v>
      </c>
      <c r="B88" s="217" t="e">
        <f>IF('ROE Summary'!E89&lt;-3%,'ROE Summary'!E89+3%,0)</f>
        <v>#DIV/0!</v>
      </c>
      <c r="C88" s="212" t="e">
        <f>IF('ROE Summary'!E89&lt;-3%,(A88*B88),0)</f>
        <v>#DIV/0!</v>
      </c>
      <c r="D88" s="212">
        <f>B82</f>
        <v>0</v>
      </c>
      <c r="E88" s="212" t="e">
        <f>IF('ROE Summary'!E89&lt;-3%,C88-D88,0)</f>
        <v>#DIV/0!</v>
      </c>
      <c r="F88" s="2"/>
      <c r="G88" s="2"/>
      <c r="H88" s="72"/>
      <c r="I88" s="5"/>
      <c r="J88" s="13"/>
    </row>
    <row r="89" spans="1:11" s="51" customFormat="1" ht="30" x14ac:dyDescent="0.25">
      <c r="A89" s="197" t="s">
        <v>249</v>
      </c>
      <c r="B89" s="198" t="s">
        <v>469</v>
      </c>
      <c r="C89" s="55" t="s">
        <v>392</v>
      </c>
      <c r="D89" s="199" t="s">
        <v>393</v>
      </c>
      <c r="E89" s="51" t="s">
        <v>473</v>
      </c>
      <c r="F89" s="55"/>
      <c r="G89" s="2"/>
      <c r="H89" s="2"/>
      <c r="I89" s="5"/>
      <c r="J89" s="13"/>
      <c r="K89" s="61"/>
    </row>
    <row r="90" spans="1:11" s="51" customFormat="1" ht="51.6" customHeight="1" x14ac:dyDescent="0.25">
      <c r="A90" s="346" t="s">
        <v>419</v>
      </c>
      <c r="B90" s="55"/>
      <c r="C90" s="2"/>
      <c r="D90" s="55"/>
      <c r="F90" s="370"/>
      <c r="G90" s="370"/>
      <c r="H90" s="370"/>
      <c r="I90" s="5"/>
      <c r="J90" s="13"/>
      <c r="K90" s="174"/>
    </row>
    <row r="91" spans="1:11" s="51" customFormat="1" ht="110.25" x14ac:dyDescent="0.25">
      <c r="A91" s="204" t="s">
        <v>309</v>
      </c>
      <c r="B91" s="201" t="s">
        <v>90</v>
      </c>
      <c r="C91" s="194" t="s">
        <v>269</v>
      </c>
      <c r="D91" s="195" t="s">
        <v>270</v>
      </c>
      <c r="E91" s="194" t="s">
        <v>271</v>
      </c>
      <c r="F91" s="195" t="s">
        <v>276</v>
      </c>
      <c r="G91" s="1"/>
      <c r="H91" s="72"/>
      <c r="I91" s="5"/>
      <c r="J91" s="13"/>
    </row>
    <row r="92" spans="1:11" s="51" customFormat="1" ht="15" x14ac:dyDescent="0.3">
      <c r="A92" s="202" t="s">
        <v>56</v>
      </c>
      <c r="B92" s="214"/>
      <c r="C92" s="208"/>
      <c r="D92" s="208"/>
      <c r="E92" s="205" t="e">
        <f>AVERAGE(C92,D92)</f>
        <v>#DIV/0!</v>
      </c>
      <c r="F92" s="212" t="e">
        <f>$E$88*(B92/$B$101)/E92/12</f>
        <v>#DIV/0!</v>
      </c>
      <c r="G92" s="203"/>
      <c r="H92" s="72"/>
      <c r="I92" s="5"/>
      <c r="J92" s="13"/>
    </row>
    <row r="93" spans="1:11" s="51" customFormat="1" ht="15" x14ac:dyDescent="0.25">
      <c r="A93" s="202" t="s">
        <v>57</v>
      </c>
      <c r="B93" s="214"/>
      <c r="C93" s="208"/>
      <c r="D93" s="208"/>
      <c r="E93" s="205" t="e">
        <f>AVERAGE(C93,D93)</f>
        <v>#DIV/0!</v>
      </c>
      <c r="F93" s="212" t="e">
        <f>$E$88*(B93/$B$101)/E93/12</f>
        <v>#DIV/0!</v>
      </c>
      <c r="G93" s="203"/>
      <c r="H93" s="72"/>
      <c r="I93" s="5"/>
      <c r="J93" s="13"/>
    </row>
    <row r="94" spans="1:11" s="51" customFormat="1" ht="15" x14ac:dyDescent="0.25">
      <c r="A94" s="202" t="s">
        <v>395</v>
      </c>
      <c r="B94" s="214"/>
      <c r="C94" s="208"/>
      <c r="D94" s="208"/>
      <c r="E94" s="205" t="e">
        <f>AVERAGE(C94,D94)</f>
        <v>#DIV/0!</v>
      </c>
      <c r="F94" s="212" t="e">
        <f>$E$88*(B94/$B$101)/E94/12</f>
        <v>#DIV/0!</v>
      </c>
      <c r="G94" s="203"/>
      <c r="H94" s="72"/>
      <c r="I94" s="5"/>
      <c r="J94" s="13"/>
    </row>
    <row r="95" spans="1:11" s="51" customFormat="1" ht="15" x14ac:dyDescent="0.25">
      <c r="A95" s="202" t="s">
        <v>110</v>
      </c>
      <c r="B95" s="214"/>
      <c r="C95" s="208"/>
      <c r="D95" s="208"/>
      <c r="E95" s="205" t="e">
        <f t="shared" ref="E95" si="0">AVERAGE(C95,D95)</f>
        <v>#DIV/0!</v>
      </c>
      <c r="F95" s="212" t="e">
        <f>$E$88*(B95/$B$101)/E95/12</f>
        <v>#DIV/0!</v>
      </c>
      <c r="G95" s="203"/>
      <c r="H95" s="72"/>
      <c r="I95" s="5"/>
      <c r="J95" s="13"/>
    </row>
    <row r="96" spans="1:11" s="51" customFormat="1" ht="15" x14ac:dyDescent="0.25">
      <c r="A96" s="202" t="s">
        <v>111</v>
      </c>
      <c r="B96" s="214"/>
      <c r="C96" s="208"/>
      <c r="D96" s="208"/>
      <c r="E96" s="205" t="e">
        <f>AVERAGE(C96,D96)</f>
        <v>#DIV/0!</v>
      </c>
      <c r="F96" s="212" t="e">
        <f>$E$88*(B96/$B$101)/E96/12</f>
        <v>#DIV/0!</v>
      </c>
      <c r="G96" s="203"/>
      <c r="H96" s="72"/>
      <c r="I96" s="5"/>
      <c r="J96" s="13"/>
    </row>
    <row r="97" spans="1:10" s="51" customFormat="1" ht="15" x14ac:dyDescent="0.25">
      <c r="A97" s="202" t="s">
        <v>112</v>
      </c>
      <c r="B97" s="214"/>
      <c r="C97" s="208"/>
      <c r="D97" s="208"/>
      <c r="E97" s="205" t="e">
        <f>AVERAGE(C97,D97)</f>
        <v>#DIV/0!</v>
      </c>
      <c r="F97" s="212" t="e">
        <f t="shared" ref="F97:F100" si="1">$E$88*(B97/$B$101)/E97/12</f>
        <v>#DIV/0!</v>
      </c>
      <c r="G97" s="203"/>
      <c r="H97" s="72"/>
      <c r="I97" s="5"/>
      <c r="J97" s="13"/>
    </row>
    <row r="98" spans="1:10" s="51" customFormat="1" ht="15" x14ac:dyDescent="0.25">
      <c r="A98" s="202" t="s">
        <v>113</v>
      </c>
      <c r="B98" s="214"/>
      <c r="C98" s="208"/>
      <c r="D98" s="208"/>
      <c r="E98" s="205" t="e">
        <f>AVERAGE(C98,D98)</f>
        <v>#DIV/0!</v>
      </c>
      <c r="F98" s="212" t="e">
        <f>$E$88*(B98/$B$101)/E98/12</f>
        <v>#DIV/0!</v>
      </c>
      <c r="G98" s="203"/>
      <c r="H98" s="72"/>
      <c r="I98" s="5"/>
      <c r="J98" s="13"/>
    </row>
    <row r="99" spans="1:10" s="51" customFormat="1" ht="15" x14ac:dyDescent="0.25">
      <c r="A99" s="202" t="s">
        <v>114</v>
      </c>
      <c r="B99" s="214"/>
      <c r="C99" s="208"/>
      <c r="D99" s="208"/>
      <c r="E99" s="205" t="e">
        <f>AVERAGE(C99,D99)</f>
        <v>#DIV/0!</v>
      </c>
      <c r="F99" s="212" t="e">
        <f>$E$88*(B99/$B$101)/E99/12</f>
        <v>#DIV/0!</v>
      </c>
      <c r="G99" s="203"/>
      <c r="H99" s="72"/>
      <c r="I99" s="5"/>
      <c r="J99" s="13"/>
    </row>
    <row r="100" spans="1:10" s="51" customFormat="1" ht="15" x14ac:dyDescent="0.25">
      <c r="A100" s="202" t="s">
        <v>115</v>
      </c>
      <c r="B100" s="214"/>
      <c r="C100" s="208"/>
      <c r="D100" s="208"/>
      <c r="E100" s="205" t="e">
        <f>AVERAGE(C100,D100)</f>
        <v>#DIV/0!</v>
      </c>
      <c r="F100" s="212" t="e">
        <f t="shared" si="1"/>
        <v>#DIV/0!</v>
      </c>
      <c r="G100" s="203"/>
      <c r="H100" s="72"/>
      <c r="I100" s="5"/>
      <c r="J100" s="13"/>
    </row>
    <row r="101" spans="1:10" s="51" customFormat="1" ht="15.75" x14ac:dyDescent="0.25">
      <c r="A101" s="362" t="s">
        <v>466</v>
      </c>
      <c r="B101" s="215">
        <f>SUM(B92:B100)</f>
        <v>0</v>
      </c>
      <c r="C101" s="179"/>
      <c r="D101" s="2"/>
      <c r="E101" s="2"/>
      <c r="F101" s="2"/>
      <c r="G101" s="2"/>
      <c r="H101" s="72"/>
      <c r="I101" s="5"/>
      <c r="J101" s="13"/>
    </row>
    <row r="102" spans="1:10" s="51" customFormat="1" ht="15" x14ac:dyDescent="0.25">
      <c r="A102" s="59"/>
      <c r="B102" s="52"/>
      <c r="C102" s="61"/>
      <c r="D102" s="52"/>
      <c r="E102" s="61"/>
      <c r="F102" s="61"/>
      <c r="G102" s="61"/>
      <c r="H102" s="72"/>
      <c r="I102" s="5"/>
      <c r="J102" s="13"/>
    </row>
    <row r="103" spans="1:10" ht="15.75" x14ac:dyDescent="0.25">
      <c r="A103" s="92"/>
      <c r="B103" s="52"/>
      <c r="C103" s="61"/>
      <c r="D103" s="52"/>
      <c r="E103" s="61"/>
      <c r="F103" s="61"/>
      <c r="G103" s="61"/>
      <c r="H103" s="72"/>
      <c r="I103" s="5"/>
    </row>
    <row r="104" spans="1:10" ht="11.25" customHeight="1" x14ac:dyDescent="0.25">
      <c r="A104" s="5"/>
      <c r="B104" s="49"/>
      <c r="C104" s="50"/>
      <c r="D104" s="49"/>
      <c r="E104" s="50"/>
      <c r="F104" s="50"/>
      <c r="G104" s="50"/>
      <c r="H104" s="5"/>
      <c r="I104" s="5"/>
    </row>
  </sheetData>
  <sheetProtection password="D12D" sheet="1" objects="1" scenarios="1"/>
  <protectedRanges>
    <protectedRange sqref="B25:B26 A33 B38:G38 C39 B40:G40 B42:G45 A47:G51 B60:G61 B73:D75 A77:D81 B92:D100" name="Under"/>
  </protectedRanges>
  <mergeCells count="22">
    <mergeCell ref="F90:H90"/>
    <mergeCell ref="C47:G47"/>
    <mergeCell ref="C48:G48"/>
    <mergeCell ref="C59:G59"/>
    <mergeCell ref="C60:G60"/>
    <mergeCell ref="C61:G61"/>
    <mergeCell ref="A76:D76"/>
    <mergeCell ref="C49:G49"/>
    <mergeCell ref="C44:G44"/>
    <mergeCell ref="C45:G45"/>
    <mergeCell ref="A46:G46"/>
    <mergeCell ref="C43:G43"/>
    <mergeCell ref="A23:A24"/>
    <mergeCell ref="D23:D24"/>
    <mergeCell ref="E23:E24"/>
    <mergeCell ref="C36:G36"/>
    <mergeCell ref="A37:G37"/>
    <mergeCell ref="C38:G38"/>
    <mergeCell ref="C39:G39"/>
    <mergeCell ref="C40:G40"/>
    <mergeCell ref="A41:G41"/>
    <mergeCell ref="C42:G42"/>
  </mergeCells>
  <dataValidations disablePrompts="1" count="1">
    <dataValidation showInputMessage="1" showErrorMessage="1" sqref="A92:A94 B92:B100"/>
  </dataValidations>
  <printOptions headings="1" gridLines="1"/>
  <pageMargins left="0.70866141732283472" right="0.70866141732283472" top="0.74803149606299213" bottom="0.74803149606299213" header="0.31496062992125984" footer="0.31496062992125984"/>
  <pageSetup paperSize="17" scale="51" orientation="portrait" r:id="rId1"/>
  <headerFooter>
    <oddHeader>&amp;C&amp;20Regulated Return on Equity (ROE) - Under Earners Drivers - Appendices 9 and 10</oddHeader>
    <oddFooter>&amp;R&amp;20Page 5</oddFooter>
  </headerFooter>
  <ignoredErrors>
    <ignoredError sqref="E97:F97 E94:E96 E100:F100 C27 E25:E27 B55 B66 B88:C88 E92:E93 E98:E99 F92:F96 F98:F99"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Checklist</vt:lpstr>
      <vt:lpstr>Input Appendices</vt:lpstr>
      <vt:lpstr>ROE Summary</vt:lpstr>
      <vt:lpstr>Over-earning Drivers</vt:lpstr>
      <vt:lpstr>Under-earning Drivers</vt:lpstr>
      <vt:lpstr>Checklist!Print_Area</vt:lpstr>
      <vt:lpstr>'Input Appendices'!Print_Area</vt:lpstr>
      <vt:lpstr>'Over-earning Drivers'!Print_Area</vt:lpstr>
      <vt:lpstr>'ROE Summary'!Print_Area</vt:lpstr>
      <vt:lpstr>'Under-earning Drivers'!Print_Area</vt:lpstr>
      <vt:lpstr>'ROE Summary'!Print_Titles</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Cathy Nguyen</dc:creator>
  <cp:lastModifiedBy>Stephanie Chan</cp:lastModifiedBy>
  <cp:lastPrinted>2016-02-26T16:28:59Z</cp:lastPrinted>
  <dcterms:created xsi:type="dcterms:W3CDTF">2015-11-09T17:08:12Z</dcterms:created>
  <dcterms:modified xsi:type="dcterms:W3CDTF">2017-02-28T19:21:06Z</dcterms:modified>
</cp:coreProperties>
</file>