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updateLinks="never"/>
  <mc:AlternateContent xmlns:mc="http://schemas.openxmlformats.org/markup-compatibility/2006">
    <mc:Choice Requires="x15">
      <x15ac:absPath xmlns:x15ac="http://schemas.microsoft.com/office/spreadsheetml/2010/11/ac" url="https://d.docs.live.net/13a3815613143da3/PEG20/OEB/Update19/"/>
    </mc:Choice>
  </mc:AlternateContent>
  <xr:revisionPtr revIDLastSave="4" documentId="8_{CD7AB4FF-B44D-4F5E-8B4E-3ACDB72C75C0}" xr6:coauthVersionLast="45" xr6:coauthVersionMax="45" xr10:uidLastSave="{4C26AAE5-3566-4B0E-BD1C-B5792C7EB74D}"/>
  <bookViews>
    <workbookView xWindow="-12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H49" i="4" s="1"/>
  <c r="I49" i="4" s="1"/>
  <c r="J49" i="4" s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H45" i="4" s="1"/>
  <c r="I45" i="4" s="1"/>
  <c r="J45" i="4" s="1"/>
  <c r="K45" i="4" s="1"/>
  <c r="L45" i="4" s="1"/>
  <c r="M45" i="4" s="1"/>
  <c r="G46" i="4"/>
  <c r="H46" i="4" s="1"/>
  <c r="I46" i="4" s="1"/>
  <c r="J46" i="4" s="1"/>
  <c r="K46" i="4" s="1"/>
  <c r="L46" i="4" s="1"/>
  <c r="M46" i="4" s="1"/>
  <c r="G47" i="4"/>
  <c r="G48" i="4"/>
  <c r="G50" i="4"/>
  <c r="H50" i="4" s="1"/>
  <c r="I50" i="4" s="1"/>
  <c r="J50" i="4" s="1"/>
  <c r="K50" i="4" s="1"/>
  <c r="L50" i="4" s="1"/>
  <c r="M50" i="4" s="1"/>
  <c r="G51" i="4"/>
  <c r="H51" i="4" s="1"/>
  <c r="I51" i="4" s="1"/>
  <c r="J51" i="4" s="1"/>
  <c r="K51" i="4" s="1"/>
  <c r="L51" i="4" s="1"/>
  <c r="M51" i="4" s="1"/>
  <c r="G52" i="4"/>
  <c r="H52" i="4" s="1"/>
  <c r="I52" i="4" s="1"/>
  <c r="J52" i="4" s="1"/>
  <c r="K52" i="4" s="1"/>
  <c r="L52" i="4" s="1"/>
  <c r="M52" i="4" s="1"/>
  <c r="G53" i="4"/>
  <c r="H53" i="4" s="1"/>
  <c r="I53" i="4" s="1"/>
  <c r="J53" i="4" s="1"/>
  <c r="K53" i="4" s="1"/>
  <c r="L53" i="4" s="1"/>
  <c r="M53" i="4" s="1"/>
  <c r="G54" i="4"/>
  <c r="H54" i="4" s="1"/>
  <c r="I54" i="4" s="1"/>
  <c r="J54" i="4" s="1"/>
  <c r="K54" i="4" s="1"/>
  <c r="L54" i="4" s="1"/>
  <c r="M54" i="4" s="1"/>
  <c r="G55" i="4"/>
  <c r="H55" i="4" s="1"/>
  <c r="I55" i="4" s="1"/>
  <c r="J55" i="4" s="1"/>
  <c r="K55" i="4" s="1"/>
  <c r="L55" i="4" s="1"/>
  <c r="M55" i="4" s="1"/>
  <c r="G56" i="4"/>
  <c r="H56" i="4" s="1"/>
  <c r="I56" i="4" s="1"/>
  <c r="J56" i="4" s="1"/>
  <c r="K56" i="4" s="1"/>
  <c r="L56" i="4" s="1"/>
  <c r="M56" i="4" s="1"/>
  <c r="G57" i="4"/>
  <c r="H57" i="4" s="1"/>
  <c r="I57" i="4" s="1"/>
  <c r="J57" i="4" s="1"/>
  <c r="K57" i="4" s="1"/>
  <c r="L57" i="4" s="1"/>
  <c r="M57" i="4" s="1"/>
  <c r="G58" i="4"/>
  <c r="H58" i="4" s="1"/>
  <c r="I58" i="4" s="1"/>
  <c r="J58" i="4" s="1"/>
  <c r="K58" i="4" s="1"/>
  <c r="L58" i="4" s="1"/>
  <c r="M58" i="4" s="1"/>
  <c r="G59" i="4"/>
  <c r="H59" i="4" s="1"/>
  <c r="I59" i="4" s="1"/>
  <c r="J59" i="4" s="1"/>
  <c r="K59" i="4" s="1"/>
  <c r="L59" i="4" s="1"/>
  <c r="M59" i="4" s="1"/>
  <c r="G60" i="4"/>
  <c r="H60" i="4" s="1"/>
  <c r="I60" i="4" s="1"/>
  <c r="J60" i="4" s="1"/>
  <c r="K60" i="4" s="1"/>
  <c r="L60" i="4" s="1"/>
  <c r="M60" i="4" s="1"/>
  <c r="G61" i="4"/>
  <c r="H61" i="4" s="1"/>
  <c r="I61" i="4" s="1"/>
  <c r="J61" i="4" s="1"/>
  <c r="K61" i="4" s="1"/>
  <c r="L61" i="4" s="1"/>
  <c r="M61" i="4" s="1"/>
  <c r="G62" i="4"/>
  <c r="H62" i="4" s="1"/>
  <c r="I62" i="4" s="1"/>
  <c r="J62" i="4" s="1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H65" i="4" s="1"/>
  <c r="G66" i="4"/>
  <c r="H66" i="4" s="1"/>
  <c r="I66" i="4" s="1"/>
  <c r="G67" i="4"/>
  <c r="G68" i="4"/>
  <c r="H68" i="4" s="1"/>
  <c r="I68" i="4" s="1"/>
  <c r="J68" i="4" s="1"/>
  <c r="K68" i="4" s="1"/>
  <c r="L68" i="4" s="1"/>
  <c r="M68" i="4" s="1"/>
  <c r="G69" i="4"/>
  <c r="H69" i="4" s="1"/>
  <c r="I69" i="4" s="1"/>
  <c r="J69" i="4" s="1"/>
  <c r="K69" i="4" s="1"/>
  <c r="L69" i="4" s="1"/>
  <c r="M69" i="4" s="1"/>
  <c r="G70" i="4"/>
  <c r="H70" i="4" s="1"/>
  <c r="I70" i="4" s="1"/>
  <c r="J70" i="4" s="1"/>
  <c r="K70" i="4" s="1"/>
  <c r="L70" i="4" s="1"/>
  <c r="M70" i="4" s="1"/>
  <c r="G71" i="4"/>
  <c r="H71" i="4" s="1"/>
  <c r="I71" i="4" s="1"/>
  <c r="J71" i="4" s="1"/>
  <c r="K71" i="4" s="1"/>
  <c r="L71" i="4" s="1"/>
  <c r="M71" i="4" s="1"/>
  <c r="G72" i="4"/>
  <c r="H72" i="4" s="1"/>
  <c r="I72" i="4" s="1"/>
  <c r="J72" i="4" s="1"/>
  <c r="K72" i="4" s="1"/>
  <c r="L72" i="4" s="1"/>
  <c r="M72" i="4" s="1"/>
  <c r="G73" i="4"/>
  <c r="H73" i="4" s="1"/>
  <c r="I73" i="4" s="1"/>
  <c r="J73" i="4" s="1"/>
  <c r="K73" i="4" s="1"/>
  <c r="L73" i="4" s="1"/>
  <c r="M73" i="4" s="1"/>
  <c r="G74" i="4"/>
  <c r="H74" i="4" s="1"/>
  <c r="I74" i="4" s="1"/>
  <c r="J74" i="4" s="1"/>
  <c r="K74" i="4" s="1"/>
  <c r="L74" i="4" s="1"/>
  <c r="M74" i="4" s="1"/>
  <c r="G75" i="4"/>
  <c r="H75" i="4" s="1"/>
  <c r="I75" i="4" s="1"/>
  <c r="J75" i="4" s="1"/>
  <c r="K75" i="4" s="1"/>
  <c r="L75" i="4" s="1"/>
  <c r="M75" i="4" s="1"/>
  <c r="G76" i="4"/>
  <c r="H76" i="4" s="1"/>
  <c r="I76" i="4" s="1"/>
  <c r="J76" i="4" s="1"/>
  <c r="K76" i="4" s="1"/>
  <c r="L76" i="4" s="1"/>
  <c r="M76" i="4" s="1"/>
  <c r="G77" i="4"/>
  <c r="H77" i="4" s="1"/>
  <c r="I77" i="4" s="1"/>
  <c r="J77" i="4" s="1"/>
  <c r="K77" i="4" s="1"/>
  <c r="L77" i="4" s="1"/>
  <c r="M77" i="4" s="1"/>
  <c r="G78" i="4"/>
  <c r="G79" i="4"/>
  <c r="H79" i="4" s="1"/>
  <c r="G80" i="4"/>
  <c r="H80" i="4" s="1"/>
  <c r="I80" i="4" s="1"/>
  <c r="J80" i="4" s="1"/>
  <c r="K80" i="4" s="1"/>
  <c r="L80" i="4" s="1"/>
  <c r="M80" i="4" s="1"/>
  <c r="G81" i="4"/>
  <c r="H81" i="4" s="1"/>
  <c r="I81" i="4" s="1"/>
  <c r="J81" i="4" s="1"/>
  <c r="K81" i="4" s="1"/>
  <c r="L81" i="4" s="1"/>
  <c r="M81" i="4" s="1"/>
  <c r="G82" i="4"/>
  <c r="H82" i="4" s="1"/>
  <c r="I82" i="4" s="1"/>
  <c r="J82" i="4" s="1"/>
  <c r="K82" i="4" s="1"/>
  <c r="L82" i="4" s="1"/>
  <c r="M82" i="4" s="1"/>
  <c r="G83" i="4"/>
  <c r="H83" i="4" s="1"/>
  <c r="I83" i="4" s="1"/>
  <c r="J83" i="4" s="1"/>
  <c r="K83" i="4" s="1"/>
  <c r="L83" i="4" s="1"/>
  <c r="M83" i="4" s="1"/>
  <c r="G84" i="4"/>
  <c r="H84" i="4" s="1"/>
  <c r="I84" i="4" s="1"/>
  <c r="J84" i="4" s="1"/>
  <c r="K84" i="4" s="1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H92" i="4" s="1"/>
  <c r="G93" i="4"/>
  <c r="H93" i="4" s="1"/>
  <c r="I93" i="4" s="1"/>
  <c r="J93" i="4" s="1"/>
  <c r="K93" i="4" s="1"/>
  <c r="L93" i="4" s="1"/>
  <c r="M93" i="4" s="1"/>
  <c r="G94" i="4"/>
  <c r="H94" i="4" s="1"/>
  <c r="I94" i="4" s="1"/>
  <c r="J94" i="4" s="1"/>
  <c r="K94" i="4" s="1"/>
  <c r="L94" i="4" s="1"/>
  <c r="M94" i="4" s="1"/>
  <c r="G95" i="4"/>
  <c r="H95" i="4" s="1"/>
  <c r="I95" i="4" s="1"/>
  <c r="J95" i="4" s="1"/>
  <c r="K95" i="4" s="1"/>
  <c r="L95" i="4" s="1"/>
  <c r="M95" i="4" s="1"/>
  <c r="G96" i="4"/>
  <c r="H96" i="4" s="1"/>
  <c r="I96" i="4" s="1"/>
  <c r="J96" i="4" s="1"/>
  <c r="K96" i="4" s="1"/>
  <c r="L96" i="4" s="1"/>
  <c r="M96" i="4" s="1"/>
  <c r="G97" i="4"/>
  <c r="H97" i="4" s="1"/>
  <c r="I97" i="4" s="1"/>
  <c r="J97" i="4" s="1"/>
  <c r="K97" i="4" s="1"/>
  <c r="L97" i="4" s="1"/>
  <c r="M97" i="4" s="1"/>
  <c r="G98" i="4"/>
  <c r="H98" i="4" s="1"/>
  <c r="I98" i="4" s="1"/>
  <c r="J98" i="4" s="1"/>
  <c r="K98" i="4" s="1"/>
  <c r="L98" i="4" s="1"/>
  <c r="M98" i="4" s="1"/>
  <c r="G99" i="4"/>
  <c r="H99" i="4" s="1"/>
  <c r="I99" i="4" s="1"/>
  <c r="J99" i="4" s="1"/>
  <c r="K99" i="4" s="1"/>
  <c r="L99" i="4" s="1"/>
  <c r="M99" i="4" s="1"/>
  <c r="G100" i="4"/>
  <c r="H100" i="4" s="1"/>
  <c r="I100" i="4" s="1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H103" i="4" s="1"/>
  <c r="I103" i="4" s="1"/>
  <c r="J103" i="4" s="1"/>
  <c r="K103" i="4" s="1"/>
  <c r="L103" i="4" s="1"/>
  <c r="M103" i="4" s="1"/>
  <c r="G104" i="4"/>
  <c r="H104" i="4" s="1"/>
  <c r="I104" i="4" s="1"/>
  <c r="J104" i="4" s="1"/>
  <c r="K104" i="4" s="1"/>
  <c r="L104" i="4" s="1"/>
  <c r="M104" i="4" s="1"/>
  <c r="G105" i="4"/>
  <c r="H105" i="4" s="1"/>
  <c r="I105" i="4" s="1"/>
  <c r="J105" i="4" s="1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H107" i="4" s="1"/>
  <c r="I107" i="4" s="1"/>
  <c r="J107" i="4" s="1"/>
  <c r="K107" i="4" s="1"/>
  <c r="L107" i="4" s="1"/>
  <c r="M107" i="4" s="1"/>
  <c r="G108" i="4"/>
  <c r="H108" i="4" s="1"/>
  <c r="I108" i="4" s="1"/>
  <c r="J108" i="4" s="1"/>
  <c r="K108" i="4" s="1"/>
  <c r="L108" i="4" s="1"/>
  <c r="M108" i="4" s="1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H44" i="4" s="1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I92" i="4"/>
  <c r="H109" i="4"/>
  <c r="H15" i="4"/>
  <c r="I15" i="4" s="1"/>
  <c r="J15" i="4" s="1"/>
  <c r="K15" i="4" s="1"/>
  <c r="L15" i="4" s="1"/>
  <c r="M15" i="4" s="1"/>
  <c r="M98" i="1" s="1"/>
  <c r="M130" i="1" s="1"/>
  <c r="I110" i="4"/>
  <c r="H112" i="4"/>
  <c r="I44" i="4"/>
  <c r="J66" i="4"/>
  <c r="K66" i="4" s="1"/>
  <c r="L66" i="4" s="1"/>
  <c r="M66" i="4" s="1"/>
  <c r="G120" i="4"/>
  <c r="H67" i="4"/>
  <c r="I113" i="4"/>
  <c r="H114" i="4"/>
  <c r="I65" i="4"/>
  <c r="J65" i="4" s="1"/>
  <c r="G119" i="4"/>
  <c r="H48" i="4"/>
  <c r="H14" i="4"/>
  <c r="I14" i="4" s="1"/>
  <c r="J14" i="4" s="1"/>
  <c r="K14" i="4" s="1"/>
  <c r="L14" i="4" s="1"/>
  <c r="M14" i="4" s="1"/>
  <c r="M97" i="1" s="1"/>
  <c r="H13" i="4"/>
  <c r="I13" i="4" s="1"/>
  <c r="J13" i="4" s="1"/>
  <c r="K13" i="4" s="1"/>
  <c r="L13" i="4" s="1"/>
  <c r="M13" i="4" s="1"/>
  <c r="M96" i="1" s="1"/>
  <c r="G118" i="4"/>
  <c r="H47" i="4"/>
  <c r="H9" i="4"/>
  <c r="I9" i="4" s="1"/>
  <c r="J9" i="4" s="1"/>
  <c r="K9" i="4" s="1"/>
  <c r="L9" i="4" s="1"/>
  <c r="M9" i="4" s="1"/>
  <c r="M92" i="1" s="1"/>
  <c r="M114" i="1" s="1"/>
  <c r="I87" i="4"/>
  <c r="H91" i="4"/>
  <c r="I79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I48" i="4"/>
  <c r="H119" i="4"/>
  <c r="H98" i="1"/>
  <c r="H130" i="1" s="1"/>
  <c r="J92" i="4"/>
  <c r="I109" i="4"/>
  <c r="I47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29" i="4" s="1"/>
  <c r="H31" i="4" s="1"/>
  <c r="H129" i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29" i="4" s="1"/>
  <c r="I118" i="4"/>
  <c r="K87" i="4"/>
  <c r="J91" i="4"/>
  <c r="K110" i="4"/>
  <c r="J112" i="4"/>
  <c r="J48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L87" i="4" l="1"/>
  <c r="K91" i="4"/>
  <c r="K47" i="4"/>
  <c r="J121" i="4"/>
  <c r="J118" i="4"/>
  <c r="K67" i="4"/>
  <c r="J120" i="4"/>
  <c r="J78" i="4"/>
  <c r="K48" i="4"/>
  <c r="J119" i="4"/>
  <c r="K109" i="4"/>
  <c r="L92" i="4"/>
  <c r="L44" i="4"/>
  <c r="K6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44" i="4" l="1"/>
  <c r="M113" i="4"/>
  <c r="M114" i="4" s="1"/>
  <c r="L114" i="4"/>
  <c r="L67" i="4"/>
  <c r="K120" i="4"/>
  <c r="K78" i="4"/>
  <c r="K115" i="4" s="1"/>
  <c r="K29" i="4" s="1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M47" i="4" l="1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15" i="4" s="1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29" i="4" l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<sst xmlns="http://schemas.openxmlformats.org/spreadsheetml/2006/main" count="509" uniqueCount="267">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</sst>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7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zoomScale="90" zoomScaleNormal="90" workbookViewId="0">
      <selection activeCell="F20" sqref="F2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31" t="s">
        <v>190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5" ht="19.5" customHeight="1" x14ac:dyDescent="0.25">
      <c r="C3" s="232" t="str">
        <f>IF(F5="Click to Choose an LDC","",F5)</f>
        <v xml:space="preserve">  Click to Choose an LDC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5" s="89" customFormat="1" ht="19.5" customHeight="1" thickBot="1" x14ac:dyDescent="0.3">
      <c r="B4" s="2"/>
      <c r="C4" s="115"/>
      <c r="D4" s="115"/>
      <c r="E4" s="278"/>
      <c r="F4" s="278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255</v>
      </c>
      <c r="G5" s="13" t="s">
        <v>175</v>
      </c>
      <c r="H5" s="13" t="s">
        <v>176</v>
      </c>
      <c r="I5" s="13" t="s">
        <v>174</v>
      </c>
      <c r="J5" s="233" t="s">
        <v>177</v>
      </c>
      <c r="K5" s="233"/>
      <c r="L5" s="233"/>
      <c r="M5" s="233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34"/>
      <c r="I8" s="234"/>
      <c r="J8" s="234"/>
      <c r="K8" s="234"/>
      <c r="L8" s="234"/>
      <c r="M8" s="234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0</v>
      </c>
      <c r="H9" s="118">
        <f>G9</f>
        <v>0</v>
      </c>
      <c r="I9" s="118">
        <f t="shared" ref="I9:M10" si="1">H9</f>
        <v>0</v>
      </c>
      <c r="J9" s="118">
        <f t="shared" si="1"/>
        <v>0</v>
      </c>
      <c r="K9" s="118">
        <f t="shared" si="1"/>
        <v>0</v>
      </c>
      <c r="L9" s="118">
        <f t="shared" si="1"/>
        <v>0</v>
      </c>
      <c r="M9" s="118">
        <f t="shared" si="1"/>
        <v>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0</v>
      </c>
      <c r="H13" s="118">
        <f t="shared" ref="H13:M16" si="2">G13</f>
        <v>0</v>
      </c>
      <c r="I13" s="118">
        <f t="shared" si="2"/>
        <v>0</v>
      </c>
      <c r="J13" s="118">
        <f t="shared" si="2"/>
        <v>0</v>
      </c>
      <c r="K13" s="118">
        <f t="shared" si="2"/>
        <v>0</v>
      </c>
      <c r="L13" s="118">
        <f t="shared" si="2"/>
        <v>0</v>
      </c>
      <c r="M13" s="118">
        <f t="shared" si="2"/>
        <v>0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0</v>
      </c>
      <c r="H14" s="118">
        <f t="shared" si="2"/>
        <v>0</v>
      </c>
      <c r="I14" s="118">
        <f t="shared" si="2"/>
        <v>0</v>
      </c>
      <c r="J14" s="118">
        <f t="shared" si="2"/>
        <v>0</v>
      </c>
      <c r="K14" s="118">
        <f t="shared" si="2"/>
        <v>0</v>
      </c>
      <c r="L14" s="118">
        <f t="shared" si="2"/>
        <v>0</v>
      </c>
      <c r="M14" s="118">
        <f t="shared" si="2"/>
        <v>0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0</v>
      </c>
      <c r="H15" s="118">
        <f t="shared" si="2"/>
        <v>0</v>
      </c>
      <c r="I15" s="118">
        <f t="shared" si="2"/>
        <v>0</v>
      </c>
      <c r="J15" s="118">
        <f t="shared" si="2"/>
        <v>0</v>
      </c>
      <c r="K15" s="118">
        <f t="shared" si="2"/>
        <v>0</v>
      </c>
      <c r="L15" s="118">
        <f t="shared" si="2"/>
        <v>0</v>
      </c>
      <c r="M15" s="118">
        <f t="shared" si="2"/>
        <v>0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0</v>
      </c>
      <c r="H16" s="118">
        <f t="shared" si="2"/>
        <v>0</v>
      </c>
      <c r="I16" s="118">
        <f t="shared" si="2"/>
        <v>0</v>
      </c>
      <c r="J16" s="118">
        <f t="shared" si="2"/>
        <v>0</v>
      </c>
      <c r="K16" s="118">
        <f t="shared" si="2"/>
        <v>0</v>
      </c>
      <c r="L16" s="118">
        <f t="shared" si="2"/>
        <v>0</v>
      </c>
      <c r="M16" s="118">
        <f t="shared" si="2"/>
        <v>0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</v>
      </c>
      <c r="H17" s="276">
        <f>G17</f>
        <v>0</v>
      </c>
      <c r="I17" s="276">
        <f t="shared" ref="I17:M17" si="3">H17</f>
        <v>0</v>
      </c>
      <c r="J17" s="276">
        <f t="shared" si="3"/>
        <v>0</v>
      </c>
      <c r="K17" s="276">
        <f t="shared" si="3"/>
        <v>0</v>
      </c>
      <c r="L17" s="276">
        <f t="shared" si="3"/>
        <v>0</v>
      </c>
      <c r="M17" s="276">
        <f t="shared" si="3"/>
        <v>0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34"/>
      <c r="I19" s="234"/>
      <c r="J19" s="234"/>
      <c r="K19" s="234"/>
      <c r="L19" s="234"/>
      <c r="M19" s="234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f>G20</f>
        <v>2.7168734507591063E-2</v>
      </c>
      <c r="I20" s="117">
        <f t="shared" ref="I20:M20" si="4">H20</f>
        <v>2.7168734507591063E-2</v>
      </c>
      <c r="J20" s="117">
        <f t="shared" si="4"/>
        <v>2.7168734507591063E-2</v>
      </c>
      <c r="K20" s="117">
        <f t="shared" si="4"/>
        <v>2.7168734507591063E-2</v>
      </c>
      <c r="L20" s="117">
        <f t="shared" si="4"/>
        <v>2.7168734507591063E-2</v>
      </c>
      <c r="M20" s="117">
        <f t="shared" si="4"/>
        <v>2.7168734507591063E-2</v>
      </c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f t="shared" ref="H21:M22" si="5">G21</f>
        <v>1.9544596072970565E-2</v>
      </c>
      <c r="I21" s="117">
        <f t="shared" si="5"/>
        <v>1.9544596072970565E-2</v>
      </c>
      <c r="J21" s="117">
        <f t="shared" si="5"/>
        <v>1.9544596072970565E-2</v>
      </c>
      <c r="K21" s="117">
        <f t="shared" si="5"/>
        <v>1.9544596072970565E-2</v>
      </c>
      <c r="L21" s="117">
        <f t="shared" si="5"/>
        <v>1.9544596072970565E-2</v>
      </c>
      <c r="M21" s="117">
        <f t="shared" si="5"/>
        <v>1.9544596072970565E-2</v>
      </c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0</v>
      </c>
      <c r="H22" s="117">
        <f t="shared" si="5"/>
        <v>0</v>
      </c>
      <c r="I22" s="117">
        <f t="shared" si="5"/>
        <v>0</v>
      </c>
      <c r="J22" s="117">
        <f t="shared" si="5"/>
        <v>0</v>
      </c>
      <c r="K22" s="117">
        <f t="shared" si="5"/>
        <v>0</v>
      </c>
      <c r="L22" s="117">
        <f t="shared" si="5"/>
        <v>0</v>
      </c>
      <c r="M22" s="117">
        <f t="shared" si="5"/>
        <v>0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77" t="s">
        <v>197</v>
      </c>
      <c r="G27" s="50">
        <f>G35-G36+G37</f>
        <v>0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77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77" t="s">
        <v>201</v>
      </c>
      <c r="G29" s="50">
        <f>G115-G121+G122</f>
        <v>0</v>
      </c>
      <c r="H29" s="50">
        <f>H115-H121+H122</f>
        <v>0</v>
      </c>
      <c r="I29" s="50">
        <f t="shared" ref="H29:M29" si="7">I115-I121+I122</f>
        <v>0</v>
      </c>
      <c r="J29" s="50">
        <f t="shared" si="7"/>
        <v>0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0</v>
      </c>
      <c r="H31" s="50">
        <f>IF($E$27="Y",H27,IF($E$29="Y",H29,"Error: Please enter Y for one method"))</f>
        <v>0</v>
      </c>
      <c r="I31" s="50">
        <f t="shared" si="8"/>
        <v>0</v>
      </c>
      <c r="J31" s="50">
        <f t="shared" si="8"/>
        <v>0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30" t="s">
        <v>183</v>
      </c>
      <c r="I34" s="230"/>
      <c r="J34" s="230"/>
      <c r="K34" s="230"/>
      <c r="L34" s="230"/>
      <c r="M34" s="230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G115</f>
        <v>0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75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75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75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75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0</v>
      </c>
      <c r="H44" s="123">
        <f>G44</f>
        <v>0</v>
      </c>
      <c r="I44" s="123">
        <f t="shared" ref="I44:M44" si="9">H44</f>
        <v>0</v>
      </c>
      <c r="J44" s="123">
        <f t="shared" si="9"/>
        <v>0</v>
      </c>
      <c r="K44" s="123">
        <f t="shared" si="9"/>
        <v>0</v>
      </c>
      <c r="L44" s="123">
        <f t="shared" si="9"/>
        <v>0</v>
      </c>
      <c r="M44" s="123">
        <f t="shared" si="9"/>
        <v>0</v>
      </c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0</v>
      </c>
      <c r="H45" s="123">
        <f t="shared" ref="H45:M110" si="10">G45</f>
        <v>0</v>
      </c>
      <c r="I45" s="123">
        <f t="shared" si="10"/>
        <v>0</v>
      </c>
      <c r="J45" s="123">
        <f t="shared" si="10"/>
        <v>0</v>
      </c>
      <c r="K45" s="123">
        <f t="shared" si="10"/>
        <v>0</v>
      </c>
      <c r="L45" s="123">
        <f t="shared" si="10"/>
        <v>0</v>
      </c>
      <c r="M45" s="123">
        <f t="shared" si="10"/>
        <v>0</v>
      </c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f t="shared" si="10"/>
        <v>0</v>
      </c>
      <c r="I46" s="123">
        <f t="shared" si="10"/>
        <v>0</v>
      </c>
      <c r="J46" s="123">
        <f t="shared" si="10"/>
        <v>0</v>
      </c>
      <c r="K46" s="123">
        <f t="shared" si="10"/>
        <v>0</v>
      </c>
      <c r="L46" s="123">
        <f t="shared" si="10"/>
        <v>0</v>
      </c>
      <c r="M46" s="123">
        <f t="shared" si="10"/>
        <v>0</v>
      </c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f t="shared" si="10"/>
        <v>0</v>
      </c>
      <c r="I47" s="123">
        <f t="shared" si="10"/>
        <v>0</v>
      </c>
      <c r="J47" s="123">
        <f t="shared" si="10"/>
        <v>0</v>
      </c>
      <c r="K47" s="123">
        <f t="shared" si="10"/>
        <v>0</v>
      </c>
      <c r="L47" s="123">
        <f t="shared" si="10"/>
        <v>0</v>
      </c>
      <c r="M47" s="123">
        <f t="shared" si="10"/>
        <v>0</v>
      </c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f t="shared" si="10"/>
        <v>0</v>
      </c>
      <c r="I48" s="123">
        <f t="shared" si="10"/>
        <v>0</v>
      </c>
      <c r="J48" s="123">
        <f t="shared" si="10"/>
        <v>0</v>
      </c>
      <c r="K48" s="123">
        <f t="shared" si="10"/>
        <v>0</v>
      </c>
      <c r="L48" s="123">
        <f t="shared" si="10"/>
        <v>0</v>
      </c>
      <c r="M48" s="123">
        <f t="shared" si="10"/>
        <v>0</v>
      </c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f t="shared" si="10"/>
        <v>0</v>
      </c>
      <c r="I49" s="123">
        <f t="shared" si="10"/>
        <v>0</v>
      </c>
      <c r="J49" s="123">
        <f t="shared" si="10"/>
        <v>0</v>
      </c>
      <c r="K49" s="123">
        <f t="shared" si="10"/>
        <v>0</v>
      </c>
      <c r="L49" s="123">
        <f t="shared" si="10"/>
        <v>0</v>
      </c>
      <c r="M49" s="123">
        <f t="shared" si="10"/>
        <v>0</v>
      </c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f t="shared" si="10"/>
        <v>0</v>
      </c>
      <c r="I50" s="123">
        <f t="shared" si="10"/>
        <v>0</v>
      </c>
      <c r="J50" s="123">
        <f t="shared" si="10"/>
        <v>0</v>
      </c>
      <c r="K50" s="123">
        <f t="shared" si="10"/>
        <v>0</v>
      </c>
      <c r="L50" s="123">
        <f t="shared" si="10"/>
        <v>0</v>
      </c>
      <c r="M50" s="123">
        <f t="shared" si="10"/>
        <v>0</v>
      </c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0</v>
      </c>
      <c r="H51" s="123">
        <f t="shared" si="10"/>
        <v>0</v>
      </c>
      <c r="I51" s="123">
        <f t="shared" si="10"/>
        <v>0</v>
      </c>
      <c r="J51" s="123">
        <f t="shared" si="10"/>
        <v>0</v>
      </c>
      <c r="K51" s="123">
        <f t="shared" si="10"/>
        <v>0</v>
      </c>
      <c r="L51" s="123">
        <f t="shared" si="10"/>
        <v>0</v>
      </c>
      <c r="M51" s="123">
        <f t="shared" si="10"/>
        <v>0</v>
      </c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f t="shared" si="10"/>
        <v>0</v>
      </c>
      <c r="I52" s="123">
        <f t="shared" si="10"/>
        <v>0</v>
      </c>
      <c r="J52" s="123">
        <f t="shared" si="10"/>
        <v>0</v>
      </c>
      <c r="K52" s="123">
        <f t="shared" si="10"/>
        <v>0</v>
      </c>
      <c r="L52" s="123">
        <f t="shared" si="10"/>
        <v>0</v>
      </c>
      <c r="M52" s="123">
        <f t="shared" si="10"/>
        <v>0</v>
      </c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f t="shared" si="10"/>
        <v>0</v>
      </c>
      <c r="I53" s="123">
        <f t="shared" si="10"/>
        <v>0</v>
      </c>
      <c r="J53" s="123">
        <f t="shared" si="10"/>
        <v>0</v>
      </c>
      <c r="K53" s="123">
        <f t="shared" si="10"/>
        <v>0</v>
      </c>
      <c r="L53" s="123">
        <f t="shared" si="10"/>
        <v>0</v>
      </c>
      <c r="M53" s="123">
        <f t="shared" si="10"/>
        <v>0</v>
      </c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0</v>
      </c>
      <c r="H54" s="123">
        <f t="shared" si="10"/>
        <v>0</v>
      </c>
      <c r="I54" s="123">
        <f t="shared" si="10"/>
        <v>0</v>
      </c>
      <c r="J54" s="123">
        <f t="shared" si="10"/>
        <v>0</v>
      </c>
      <c r="K54" s="123">
        <f t="shared" si="10"/>
        <v>0</v>
      </c>
      <c r="L54" s="123">
        <f t="shared" si="10"/>
        <v>0</v>
      </c>
      <c r="M54" s="123">
        <f t="shared" si="10"/>
        <v>0</v>
      </c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0</v>
      </c>
      <c r="H55" s="123">
        <f t="shared" si="10"/>
        <v>0</v>
      </c>
      <c r="I55" s="123">
        <f t="shared" si="10"/>
        <v>0</v>
      </c>
      <c r="J55" s="123">
        <f t="shared" si="10"/>
        <v>0</v>
      </c>
      <c r="K55" s="123">
        <f t="shared" si="10"/>
        <v>0</v>
      </c>
      <c r="L55" s="123">
        <f t="shared" si="10"/>
        <v>0</v>
      </c>
      <c r="M55" s="123">
        <f t="shared" si="10"/>
        <v>0</v>
      </c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f t="shared" si="10"/>
        <v>0</v>
      </c>
      <c r="I56" s="123">
        <f t="shared" si="10"/>
        <v>0</v>
      </c>
      <c r="J56" s="123">
        <f t="shared" si="10"/>
        <v>0</v>
      </c>
      <c r="K56" s="123">
        <f t="shared" si="10"/>
        <v>0</v>
      </c>
      <c r="L56" s="123">
        <f t="shared" si="10"/>
        <v>0</v>
      </c>
      <c r="M56" s="123">
        <f t="shared" si="10"/>
        <v>0</v>
      </c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0</v>
      </c>
      <c r="H57" s="123">
        <f t="shared" si="10"/>
        <v>0</v>
      </c>
      <c r="I57" s="123">
        <f t="shared" si="10"/>
        <v>0</v>
      </c>
      <c r="J57" s="123">
        <f t="shared" si="10"/>
        <v>0</v>
      </c>
      <c r="K57" s="123">
        <f t="shared" si="10"/>
        <v>0</v>
      </c>
      <c r="L57" s="123">
        <f t="shared" si="10"/>
        <v>0</v>
      </c>
      <c r="M57" s="123">
        <f t="shared" si="10"/>
        <v>0</v>
      </c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f t="shared" si="10"/>
        <v>0</v>
      </c>
      <c r="I58" s="123">
        <f t="shared" si="10"/>
        <v>0</v>
      </c>
      <c r="J58" s="123">
        <f t="shared" si="10"/>
        <v>0</v>
      </c>
      <c r="K58" s="123">
        <f t="shared" si="10"/>
        <v>0</v>
      </c>
      <c r="L58" s="123">
        <f t="shared" si="10"/>
        <v>0</v>
      </c>
      <c r="M58" s="123">
        <f t="shared" si="10"/>
        <v>0</v>
      </c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f t="shared" si="10"/>
        <v>0</v>
      </c>
      <c r="I59" s="123">
        <f t="shared" si="10"/>
        <v>0</v>
      </c>
      <c r="J59" s="123">
        <f t="shared" si="10"/>
        <v>0</v>
      </c>
      <c r="K59" s="123">
        <f t="shared" si="10"/>
        <v>0</v>
      </c>
      <c r="L59" s="123">
        <f t="shared" si="10"/>
        <v>0</v>
      </c>
      <c r="M59" s="123">
        <f t="shared" si="10"/>
        <v>0</v>
      </c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0</v>
      </c>
      <c r="H60" s="123">
        <f t="shared" si="10"/>
        <v>0</v>
      </c>
      <c r="I60" s="123">
        <f t="shared" si="10"/>
        <v>0</v>
      </c>
      <c r="J60" s="123">
        <f t="shared" si="10"/>
        <v>0</v>
      </c>
      <c r="K60" s="123">
        <f t="shared" si="10"/>
        <v>0</v>
      </c>
      <c r="L60" s="123">
        <f t="shared" si="10"/>
        <v>0</v>
      </c>
      <c r="M60" s="123">
        <f t="shared" si="10"/>
        <v>0</v>
      </c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f t="shared" si="10"/>
        <v>0</v>
      </c>
      <c r="I61" s="123">
        <f t="shared" si="10"/>
        <v>0</v>
      </c>
      <c r="J61" s="123">
        <f t="shared" si="10"/>
        <v>0</v>
      </c>
      <c r="K61" s="123">
        <f t="shared" si="10"/>
        <v>0</v>
      </c>
      <c r="L61" s="123">
        <f t="shared" si="10"/>
        <v>0</v>
      </c>
      <c r="M61" s="123">
        <f t="shared" si="10"/>
        <v>0</v>
      </c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f t="shared" si="10"/>
        <v>0</v>
      </c>
      <c r="I62" s="123">
        <f t="shared" si="10"/>
        <v>0</v>
      </c>
      <c r="J62" s="123">
        <f t="shared" si="10"/>
        <v>0</v>
      </c>
      <c r="K62" s="123">
        <f t="shared" si="10"/>
        <v>0</v>
      </c>
      <c r="L62" s="123">
        <f t="shared" si="10"/>
        <v>0</v>
      </c>
      <c r="M62" s="123">
        <f t="shared" si="10"/>
        <v>0</v>
      </c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si="10"/>
        <v>0</v>
      </c>
      <c r="I63" s="123">
        <f t="shared" si="10"/>
        <v>0</v>
      </c>
      <c r="J63" s="123">
        <f t="shared" si="10"/>
        <v>0</v>
      </c>
      <c r="K63" s="123">
        <f t="shared" si="10"/>
        <v>0</v>
      </c>
      <c r="L63" s="123">
        <f t="shared" si="10"/>
        <v>0</v>
      </c>
      <c r="M63" s="123">
        <f t="shared" si="10"/>
        <v>0</v>
      </c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0</v>
      </c>
      <c r="H64" s="78">
        <f>SUM(H44:H63)</f>
        <v>0</v>
      </c>
      <c r="I64" s="78">
        <f t="shared" ref="I64:M64" si="11">SUM(I44:I63)</f>
        <v>0</v>
      </c>
      <c r="J64" s="78">
        <f t="shared" si="11"/>
        <v>0</v>
      </c>
      <c r="K64" s="78">
        <f t="shared" si="11"/>
        <v>0</v>
      </c>
      <c r="L64" s="78">
        <f t="shared" si="11"/>
        <v>0</v>
      </c>
      <c r="M64" s="78">
        <f t="shared" si="11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f t="shared" si="10"/>
        <v>0</v>
      </c>
      <c r="I65" s="123">
        <f t="shared" si="10"/>
        <v>0</v>
      </c>
      <c r="J65" s="123">
        <f t="shared" si="10"/>
        <v>0</v>
      </c>
      <c r="K65" s="123">
        <f t="shared" si="10"/>
        <v>0</v>
      </c>
      <c r="L65" s="123">
        <f t="shared" si="10"/>
        <v>0</v>
      </c>
      <c r="M65" s="123">
        <f t="shared" si="10"/>
        <v>0</v>
      </c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f t="shared" si="10"/>
        <v>0</v>
      </c>
      <c r="I66" s="123">
        <f t="shared" si="10"/>
        <v>0</v>
      </c>
      <c r="J66" s="123">
        <f t="shared" si="10"/>
        <v>0</v>
      </c>
      <c r="K66" s="123">
        <f t="shared" si="10"/>
        <v>0</v>
      </c>
      <c r="L66" s="123">
        <f t="shared" si="10"/>
        <v>0</v>
      </c>
      <c r="M66" s="123">
        <f t="shared" si="10"/>
        <v>0</v>
      </c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f t="shared" si="10"/>
        <v>0</v>
      </c>
      <c r="I67" s="123">
        <f t="shared" si="10"/>
        <v>0</v>
      </c>
      <c r="J67" s="123">
        <f t="shared" si="10"/>
        <v>0</v>
      </c>
      <c r="K67" s="123">
        <f t="shared" si="10"/>
        <v>0</v>
      </c>
      <c r="L67" s="123">
        <f t="shared" si="10"/>
        <v>0</v>
      </c>
      <c r="M67" s="123">
        <f t="shared" si="10"/>
        <v>0</v>
      </c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f t="shared" si="10"/>
        <v>0</v>
      </c>
      <c r="I68" s="123">
        <f t="shared" si="10"/>
        <v>0</v>
      </c>
      <c r="J68" s="123">
        <f t="shared" si="10"/>
        <v>0</v>
      </c>
      <c r="K68" s="123">
        <f t="shared" si="10"/>
        <v>0</v>
      </c>
      <c r="L68" s="123">
        <f t="shared" si="10"/>
        <v>0</v>
      </c>
      <c r="M68" s="123">
        <f t="shared" si="10"/>
        <v>0</v>
      </c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0</v>
      </c>
      <c r="H69" s="123">
        <f t="shared" si="10"/>
        <v>0</v>
      </c>
      <c r="I69" s="123">
        <f t="shared" si="10"/>
        <v>0</v>
      </c>
      <c r="J69" s="123">
        <f t="shared" si="10"/>
        <v>0</v>
      </c>
      <c r="K69" s="123">
        <f t="shared" si="10"/>
        <v>0</v>
      </c>
      <c r="L69" s="123">
        <f t="shared" si="10"/>
        <v>0</v>
      </c>
      <c r="M69" s="123">
        <f t="shared" si="10"/>
        <v>0</v>
      </c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0</v>
      </c>
      <c r="H70" s="123">
        <f t="shared" si="10"/>
        <v>0</v>
      </c>
      <c r="I70" s="123">
        <f t="shared" si="10"/>
        <v>0</v>
      </c>
      <c r="J70" s="123">
        <f t="shared" si="10"/>
        <v>0</v>
      </c>
      <c r="K70" s="123">
        <f t="shared" si="10"/>
        <v>0</v>
      </c>
      <c r="L70" s="123">
        <f t="shared" si="10"/>
        <v>0</v>
      </c>
      <c r="M70" s="123">
        <f t="shared" si="10"/>
        <v>0</v>
      </c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f t="shared" si="10"/>
        <v>0</v>
      </c>
      <c r="I71" s="123">
        <f t="shared" si="10"/>
        <v>0</v>
      </c>
      <c r="J71" s="123">
        <f t="shared" si="10"/>
        <v>0</v>
      </c>
      <c r="K71" s="123">
        <f t="shared" si="10"/>
        <v>0</v>
      </c>
      <c r="L71" s="123">
        <f t="shared" si="10"/>
        <v>0</v>
      </c>
      <c r="M71" s="123">
        <f t="shared" si="10"/>
        <v>0</v>
      </c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0</v>
      </c>
      <c r="H72" s="123">
        <f t="shared" si="10"/>
        <v>0</v>
      </c>
      <c r="I72" s="123">
        <f t="shared" si="10"/>
        <v>0</v>
      </c>
      <c r="J72" s="123">
        <f t="shared" si="10"/>
        <v>0</v>
      </c>
      <c r="K72" s="123">
        <f t="shared" si="10"/>
        <v>0</v>
      </c>
      <c r="L72" s="123">
        <f t="shared" si="10"/>
        <v>0</v>
      </c>
      <c r="M72" s="123">
        <f t="shared" si="10"/>
        <v>0</v>
      </c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f t="shared" si="10"/>
        <v>0</v>
      </c>
      <c r="I73" s="123">
        <f t="shared" si="10"/>
        <v>0</v>
      </c>
      <c r="J73" s="123">
        <f t="shared" si="10"/>
        <v>0</v>
      </c>
      <c r="K73" s="123">
        <f t="shared" si="10"/>
        <v>0</v>
      </c>
      <c r="L73" s="123">
        <f t="shared" si="10"/>
        <v>0</v>
      </c>
      <c r="M73" s="123">
        <f t="shared" si="10"/>
        <v>0</v>
      </c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0</v>
      </c>
      <c r="H74" s="123">
        <f t="shared" si="10"/>
        <v>0</v>
      </c>
      <c r="I74" s="123">
        <f t="shared" si="10"/>
        <v>0</v>
      </c>
      <c r="J74" s="123">
        <f t="shared" si="10"/>
        <v>0</v>
      </c>
      <c r="K74" s="123">
        <f t="shared" si="10"/>
        <v>0</v>
      </c>
      <c r="L74" s="123">
        <f t="shared" si="10"/>
        <v>0</v>
      </c>
      <c r="M74" s="123">
        <f t="shared" si="10"/>
        <v>0</v>
      </c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0</v>
      </c>
      <c r="H75" s="123">
        <f t="shared" si="10"/>
        <v>0</v>
      </c>
      <c r="I75" s="123">
        <f t="shared" si="10"/>
        <v>0</v>
      </c>
      <c r="J75" s="123">
        <f t="shared" si="10"/>
        <v>0</v>
      </c>
      <c r="K75" s="123">
        <f t="shared" si="10"/>
        <v>0</v>
      </c>
      <c r="L75" s="123">
        <f t="shared" si="10"/>
        <v>0</v>
      </c>
      <c r="M75" s="123">
        <f t="shared" si="10"/>
        <v>0</v>
      </c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0</v>
      </c>
      <c r="H76" s="123">
        <f t="shared" si="10"/>
        <v>0</v>
      </c>
      <c r="I76" s="123">
        <f t="shared" si="10"/>
        <v>0</v>
      </c>
      <c r="J76" s="123">
        <f t="shared" si="10"/>
        <v>0</v>
      </c>
      <c r="K76" s="123">
        <f t="shared" si="10"/>
        <v>0</v>
      </c>
      <c r="L76" s="123">
        <f t="shared" si="10"/>
        <v>0</v>
      </c>
      <c r="M76" s="123">
        <f t="shared" si="10"/>
        <v>0</v>
      </c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0</v>
      </c>
      <c r="H77" s="123">
        <f t="shared" si="10"/>
        <v>0</v>
      </c>
      <c r="I77" s="123">
        <f t="shared" si="10"/>
        <v>0</v>
      </c>
      <c r="J77" s="123">
        <f t="shared" si="10"/>
        <v>0</v>
      </c>
      <c r="K77" s="123">
        <f t="shared" si="10"/>
        <v>0</v>
      </c>
      <c r="L77" s="123">
        <f t="shared" si="10"/>
        <v>0</v>
      </c>
      <c r="M77" s="123">
        <f t="shared" si="10"/>
        <v>0</v>
      </c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0</v>
      </c>
      <c r="H78" s="78">
        <f>SUM(H65:H77)</f>
        <v>0</v>
      </c>
      <c r="I78" s="78">
        <f t="shared" ref="I78:M78" si="12">SUM(I65:I77)</f>
        <v>0</v>
      </c>
      <c r="J78" s="78">
        <f t="shared" si="12"/>
        <v>0</v>
      </c>
      <c r="K78" s="78">
        <f t="shared" si="12"/>
        <v>0</v>
      </c>
      <c r="L78" s="78">
        <f t="shared" si="12"/>
        <v>0</v>
      </c>
      <c r="M78" s="78">
        <f t="shared" si="12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0</v>
      </c>
      <c r="H79" s="123">
        <f t="shared" si="10"/>
        <v>0</v>
      </c>
      <c r="I79" s="123">
        <f t="shared" si="10"/>
        <v>0</v>
      </c>
      <c r="J79" s="123">
        <f t="shared" si="10"/>
        <v>0</v>
      </c>
      <c r="K79" s="123">
        <f t="shared" si="10"/>
        <v>0</v>
      </c>
      <c r="L79" s="123">
        <f t="shared" si="10"/>
        <v>0</v>
      </c>
      <c r="M79" s="123">
        <f t="shared" si="10"/>
        <v>0</v>
      </c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0</v>
      </c>
      <c r="H80" s="123">
        <f t="shared" si="10"/>
        <v>0</v>
      </c>
      <c r="I80" s="123">
        <f t="shared" si="10"/>
        <v>0</v>
      </c>
      <c r="J80" s="123">
        <f t="shared" si="10"/>
        <v>0</v>
      </c>
      <c r="K80" s="123">
        <f t="shared" si="10"/>
        <v>0</v>
      </c>
      <c r="L80" s="123">
        <f t="shared" si="10"/>
        <v>0</v>
      </c>
      <c r="M80" s="123">
        <f t="shared" si="10"/>
        <v>0</v>
      </c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0</v>
      </c>
      <c r="H81" s="123">
        <f t="shared" si="10"/>
        <v>0</v>
      </c>
      <c r="I81" s="123">
        <f t="shared" si="10"/>
        <v>0</v>
      </c>
      <c r="J81" s="123">
        <f t="shared" si="10"/>
        <v>0</v>
      </c>
      <c r="K81" s="123">
        <f t="shared" si="10"/>
        <v>0</v>
      </c>
      <c r="L81" s="123">
        <f t="shared" si="10"/>
        <v>0</v>
      </c>
      <c r="M81" s="123">
        <f t="shared" si="10"/>
        <v>0</v>
      </c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0</v>
      </c>
      <c r="H82" s="123">
        <f t="shared" si="10"/>
        <v>0</v>
      </c>
      <c r="I82" s="123">
        <f t="shared" si="10"/>
        <v>0</v>
      </c>
      <c r="J82" s="123">
        <f t="shared" si="10"/>
        <v>0</v>
      </c>
      <c r="K82" s="123">
        <f t="shared" si="10"/>
        <v>0</v>
      </c>
      <c r="L82" s="123">
        <f t="shared" si="10"/>
        <v>0</v>
      </c>
      <c r="M82" s="123">
        <f t="shared" si="10"/>
        <v>0</v>
      </c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f t="shared" si="10"/>
        <v>0</v>
      </c>
      <c r="I83" s="123">
        <f t="shared" si="10"/>
        <v>0</v>
      </c>
      <c r="J83" s="123">
        <f t="shared" si="10"/>
        <v>0</v>
      </c>
      <c r="K83" s="123">
        <f t="shared" si="10"/>
        <v>0</v>
      </c>
      <c r="L83" s="123">
        <f t="shared" si="10"/>
        <v>0</v>
      </c>
      <c r="M83" s="123">
        <f t="shared" si="10"/>
        <v>0</v>
      </c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f t="shared" si="10"/>
        <v>0</v>
      </c>
      <c r="I84" s="123">
        <f t="shared" si="10"/>
        <v>0</v>
      </c>
      <c r="J84" s="123">
        <f t="shared" si="10"/>
        <v>0</v>
      </c>
      <c r="K84" s="123">
        <f t="shared" si="10"/>
        <v>0</v>
      </c>
      <c r="L84" s="123">
        <f t="shared" si="10"/>
        <v>0</v>
      </c>
      <c r="M84" s="123">
        <f t="shared" si="10"/>
        <v>0</v>
      </c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f t="shared" si="10"/>
        <v>0</v>
      </c>
      <c r="I85" s="123">
        <f t="shared" si="10"/>
        <v>0</v>
      </c>
      <c r="J85" s="123">
        <f t="shared" si="10"/>
        <v>0</v>
      </c>
      <c r="K85" s="123">
        <f t="shared" si="10"/>
        <v>0</v>
      </c>
      <c r="L85" s="123">
        <f t="shared" si="10"/>
        <v>0</v>
      </c>
      <c r="M85" s="123">
        <f t="shared" ref="I85:M100" si="13">L85</f>
        <v>0</v>
      </c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0</v>
      </c>
      <c r="H86" s="78">
        <f>SUM(H79:H85)</f>
        <v>0</v>
      </c>
      <c r="I86" s="78">
        <f t="shared" ref="I86:M86" si="14">SUM(I79:I85)</f>
        <v>0</v>
      </c>
      <c r="J86" s="78">
        <f t="shared" si="14"/>
        <v>0</v>
      </c>
      <c r="K86" s="78">
        <f t="shared" si="14"/>
        <v>0</v>
      </c>
      <c r="L86" s="78">
        <f t="shared" si="14"/>
        <v>0</v>
      </c>
      <c r="M86" s="78">
        <f t="shared" si="14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f t="shared" si="10"/>
        <v>0</v>
      </c>
      <c r="I87" s="123">
        <f t="shared" si="13"/>
        <v>0</v>
      </c>
      <c r="J87" s="123">
        <f t="shared" si="13"/>
        <v>0</v>
      </c>
      <c r="K87" s="123">
        <f t="shared" si="13"/>
        <v>0</v>
      </c>
      <c r="L87" s="123">
        <f t="shared" si="13"/>
        <v>0</v>
      </c>
      <c r="M87" s="123">
        <f t="shared" si="13"/>
        <v>0</v>
      </c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f t="shared" si="10"/>
        <v>0</v>
      </c>
      <c r="I88" s="123">
        <f t="shared" si="13"/>
        <v>0</v>
      </c>
      <c r="J88" s="123">
        <f t="shared" si="13"/>
        <v>0</v>
      </c>
      <c r="K88" s="123">
        <f t="shared" si="13"/>
        <v>0</v>
      </c>
      <c r="L88" s="123">
        <f t="shared" si="13"/>
        <v>0</v>
      </c>
      <c r="M88" s="123">
        <f t="shared" si="13"/>
        <v>0</v>
      </c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f t="shared" si="10"/>
        <v>0</v>
      </c>
      <c r="I89" s="123">
        <f t="shared" si="13"/>
        <v>0</v>
      </c>
      <c r="J89" s="123">
        <f t="shared" si="13"/>
        <v>0</v>
      </c>
      <c r="K89" s="123">
        <f t="shared" si="13"/>
        <v>0</v>
      </c>
      <c r="L89" s="123">
        <f t="shared" si="13"/>
        <v>0</v>
      </c>
      <c r="M89" s="123">
        <f t="shared" si="13"/>
        <v>0</v>
      </c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f t="shared" si="10"/>
        <v>0</v>
      </c>
      <c r="I90" s="123">
        <f t="shared" si="13"/>
        <v>0</v>
      </c>
      <c r="J90" s="123">
        <f t="shared" si="13"/>
        <v>0</v>
      </c>
      <c r="K90" s="123">
        <f t="shared" si="13"/>
        <v>0</v>
      </c>
      <c r="L90" s="123">
        <f t="shared" si="13"/>
        <v>0</v>
      </c>
      <c r="M90" s="123">
        <f t="shared" si="13"/>
        <v>0</v>
      </c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0</v>
      </c>
      <c r="H91" s="78">
        <f>SUM(H87:H90)</f>
        <v>0</v>
      </c>
      <c r="I91" s="78">
        <f t="shared" ref="I91:M91" si="15">SUM(I87:I90)</f>
        <v>0</v>
      </c>
      <c r="J91" s="78">
        <f t="shared" si="15"/>
        <v>0</v>
      </c>
      <c r="K91" s="78">
        <f t="shared" si="15"/>
        <v>0</v>
      </c>
      <c r="L91" s="78">
        <f t="shared" si="15"/>
        <v>0</v>
      </c>
      <c r="M91" s="78">
        <f t="shared" si="15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0</v>
      </c>
      <c r="H92" s="123">
        <f t="shared" si="10"/>
        <v>0</v>
      </c>
      <c r="I92" s="123">
        <f t="shared" si="13"/>
        <v>0</v>
      </c>
      <c r="J92" s="123">
        <f t="shared" si="13"/>
        <v>0</v>
      </c>
      <c r="K92" s="123">
        <f t="shared" si="13"/>
        <v>0</v>
      </c>
      <c r="L92" s="123">
        <f t="shared" si="13"/>
        <v>0</v>
      </c>
      <c r="M92" s="123">
        <f t="shared" si="13"/>
        <v>0</v>
      </c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0</v>
      </c>
      <c r="H93" s="123">
        <f t="shared" si="10"/>
        <v>0</v>
      </c>
      <c r="I93" s="123">
        <f t="shared" si="13"/>
        <v>0</v>
      </c>
      <c r="J93" s="123">
        <f t="shared" si="13"/>
        <v>0</v>
      </c>
      <c r="K93" s="123">
        <f t="shared" si="13"/>
        <v>0</v>
      </c>
      <c r="L93" s="123">
        <f t="shared" si="13"/>
        <v>0</v>
      </c>
      <c r="M93" s="123">
        <f t="shared" si="13"/>
        <v>0</v>
      </c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0</v>
      </c>
      <c r="H94" s="123">
        <f t="shared" si="10"/>
        <v>0</v>
      </c>
      <c r="I94" s="123">
        <f t="shared" si="13"/>
        <v>0</v>
      </c>
      <c r="J94" s="123">
        <f t="shared" si="13"/>
        <v>0</v>
      </c>
      <c r="K94" s="123">
        <f t="shared" si="13"/>
        <v>0</v>
      </c>
      <c r="L94" s="123">
        <f t="shared" si="13"/>
        <v>0</v>
      </c>
      <c r="M94" s="123">
        <f t="shared" si="13"/>
        <v>0</v>
      </c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0</v>
      </c>
      <c r="H95" s="123">
        <f t="shared" si="10"/>
        <v>0</v>
      </c>
      <c r="I95" s="123">
        <f t="shared" si="13"/>
        <v>0</v>
      </c>
      <c r="J95" s="123">
        <f t="shared" si="13"/>
        <v>0</v>
      </c>
      <c r="K95" s="123">
        <f t="shared" si="13"/>
        <v>0</v>
      </c>
      <c r="L95" s="123">
        <f t="shared" si="13"/>
        <v>0</v>
      </c>
      <c r="M95" s="123">
        <f t="shared" si="13"/>
        <v>0</v>
      </c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f t="shared" si="10"/>
        <v>0</v>
      </c>
      <c r="I96" s="123">
        <f t="shared" si="13"/>
        <v>0</v>
      </c>
      <c r="J96" s="123">
        <f t="shared" si="13"/>
        <v>0</v>
      </c>
      <c r="K96" s="123">
        <f t="shared" si="13"/>
        <v>0</v>
      </c>
      <c r="L96" s="123">
        <f t="shared" si="13"/>
        <v>0</v>
      </c>
      <c r="M96" s="123">
        <f t="shared" si="13"/>
        <v>0</v>
      </c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0</v>
      </c>
      <c r="H97" s="123">
        <f t="shared" si="10"/>
        <v>0</v>
      </c>
      <c r="I97" s="123">
        <f t="shared" si="13"/>
        <v>0</v>
      </c>
      <c r="J97" s="123">
        <f t="shared" si="13"/>
        <v>0</v>
      </c>
      <c r="K97" s="123">
        <f t="shared" si="13"/>
        <v>0</v>
      </c>
      <c r="L97" s="123">
        <f t="shared" si="13"/>
        <v>0</v>
      </c>
      <c r="M97" s="123">
        <f t="shared" si="13"/>
        <v>0</v>
      </c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f t="shared" si="10"/>
        <v>0</v>
      </c>
      <c r="I98" s="123">
        <f t="shared" si="13"/>
        <v>0</v>
      </c>
      <c r="J98" s="123">
        <f t="shared" si="13"/>
        <v>0</v>
      </c>
      <c r="K98" s="123">
        <f t="shared" si="13"/>
        <v>0</v>
      </c>
      <c r="L98" s="123">
        <f t="shared" si="13"/>
        <v>0</v>
      </c>
      <c r="M98" s="123">
        <f t="shared" si="13"/>
        <v>0</v>
      </c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0</v>
      </c>
      <c r="H99" s="123">
        <f t="shared" si="10"/>
        <v>0</v>
      </c>
      <c r="I99" s="123">
        <f t="shared" si="13"/>
        <v>0</v>
      </c>
      <c r="J99" s="123">
        <f t="shared" si="13"/>
        <v>0</v>
      </c>
      <c r="K99" s="123">
        <f t="shared" si="13"/>
        <v>0</v>
      </c>
      <c r="L99" s="123">
        <f t="shared" si="13"/>
        <v>0</v>
      </c>
      <c r="M99" s="123">
        <f t="shared" si="13"/>
        <v>0</v>
      </c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f t="shared" si="10"/>
        <v>0</v>
      </c>
      <c r="I100" s="123">
        <f t="shared" si="13"/>
        <v>0</v>
      </c>
      <c r="J100" s="123">
        <f t="shared" si="13"/>
        <v>0</v>
      </c>
      <c r="K100" s="123">
        <f t="shared" si="13"/>
        <v>0</v>
      </c>
      <c r="L100" s="123">
        <f t="shared" si="13"/>
        <v>0</v>
      </c>
      <c r="M100" s="123">
        <f t="shared" si="13"/>
        <v>0</v>
      </c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f t="shared" si="10"/>
        <v>0</v>
      </c>
      <c r="I101" s="123">
        <f t="shared" ref="I101:M110" si="16">H101</f>
        <v>0</v>
      </c>
      <c r="J101" s="123">
        <f t="shared" si="16"/>
        <v>0</v>
      </c>
      <c r="K101" s="123">
        <f t="shared" si="16"/>
        <v>0</v>
      </c>
      <c r="L101" s="123">
        <f t="shared" si="16"/>
        <v>0</v>
      </c>
      <c r="M101" s="123">
        <f t="shared" si="16"/>
        <v>0</v>
      </c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f t="shared" si="10"/>
        <v>0</v>
      </c>
      <c r="I102" s="123">
        <f t="shared" si="16"/>
        <v>0</v>
      </c>
      <c r="J102" s="123">
        <f t="shared" si="16"/>
        <v>0</v>
      </c>
      <c r="K102" s="123">
        <f t="shared" si="16"/>
        <v>0</v>
      </c>
      <c r="L102" s="123">
        <f t="shared" si="16"/>
        <v>0</v>
      </c>
      <c r="M102" s="123">
        <f t="shared" si="16"/>
        <v>0</v>
      </c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0</v>
      </c>
      <c r="H103" s="123">
        <f t="shared" si="10"/>
        <v>0</v>
      </c>
      <c r="I103" s="123">
        <f t="shared" si="16"/>
        <v>0</v>
      </c>
      <c r="J103" s="123">
        <f t="shared" si="16"/>
        <v>0</v>
      </c>
      <c r="K103" s="123">
        <f t="shared" si="16"/>
        <v>0</v>
      </c>
      <c r="L103" s="123">
        <f t="shared" si="16"/>
        <v>0</v>
      </c>
      <c r="M103" s="123">
        <f t="shared" si="16"/>
        <v>0</v>
      </c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0</v>
      </c>
      <c r="H104" s="123">
        <f t="shared" si="10"/>
        <v>0</v>
      </c>
      <c r="I104" s="123">
        <f t="shared" si="16"/>
        <v>0</v>
      </c>
      <c r="J104" s="123">
        <f t="shared" si="16"/>
        <v>0</v>
      </c>
      <c r="K104" s="123">
        <f t="shared" si="16"/>
        <v>0</v>
      </c>
      <c r="L104" s="123">
        <f t="shared" si="16"/>
        <v>0</v>
      </c>
      <c r="M104" s="123">
        <f t="shared" si="16"/>
        <v>0</v>
      </c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f t="shared" si="10"/>
        <v>0</v>
      </c>
      <c r="I105" s="123">
        <f t="shared" si="16"/>
        <v>0</v>
      </c>
      <c r="J105" s="123">
        <f t="shared" si="16"/>
        <v>0</v>
      </c>
      <c r="K105" s="123">
        <f t="shared" si="16"/>
        <v>0</v>
      </c>
      <c r="L105" s="123">
        <f t="shared" si="16"/>
        <v>0</v>
      </c>
      <c r="M105" s="123">
        <f t="shared" si="16"/>
        <v>0</v>
      </c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f t="shared" si="10"/>
        <v>0</v>
      </c>
      <c r="I106" s="123">
        <f t="shared" si="16"/>
        <v>0</v>
      </c>
      <c r="J106" s="123">
        <f t="shared" si="16"/>
        <v>0</v>
      </c>
      <c r="K106" s="123">
        <f t="shared" si="16"/>
        <v>0</v>
      </c>
      <c r="L106" s="123">
        <f t="shared" si="16"/>
        <v>0</v>
      </c>
      <c r="M106" s="123">
        <f t="shared" si="16"/>
        <v>0</v>
      </c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0</v>
      </c>
      <c r="H107" s="123">
        <f t="shared" si="10"/>
        <v>0</v>
      </c>
      <c r="I107" s="123">
        <f t="shared" si="16"/>
        <v>0</v>
      </c>
      <c r="J107" s="123">
        <f t="shared" si="16"/>
        <v>0</v>
      </c>
      <c r="K107" s="123">
        <f t="shared" si="16"/>
        <v>0</v>
      </c>
      <c r="L107" s="123">
        <f t="shared" si="16"/>
        <v>0</v>
      </c>
      <c r="M107" s="123">
        <f t="shared" si="16"/>
        <v>0</v>
      </c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f t="shared" si="10"/>
        <v>0</v>
      </c>
      <c r="I108" s="123">
        <f t="shared" si="16"/>
        <v>0</v>
      </c>
      <c r="J108" s="123">
        <f t="shared" si="16"/>
        <v>0</v>
      </c>
      <c r="K108" s="123">
        <f t="shared" si="16"/>
        <v>0</v>
      </c>
      <c r="L108" s="123">
        <f t="shared" si="16"/>
        <v>0</v>
      </c>
      <c r="M108" s="123">
        <f t="shared" si="16"/>
        <v>0</v>
      </c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0</v>
      </c>
      <c r="H109" s="78">
        <f>SUM(H92:H108)</f>
        <v>0</v>
      </c>
      <c r="I109" s="78">
        <f t="shared" ref="I109:M109" si="17">SUM(I92:I108)</f>
        <v>0</v>
      </c>
      <c r="J109" s="78">
        <f t="shared" si="17"/>
        <v>0</v>
      </c>
      <c r="K109" s="78">
        <f t="shared" si="17"/>
        <v>0</v>
      </c>
      <c r="L109" s="78">
        <f t="shared" si="17"/>
        <v>0</v>
      </c>
      <c r="M109" s="78">
        <f t="shared" si="17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0</v>
      </c>
      <c r="H110" s="123">
        <f t="shared" si="10"/>
        <v>0</v>
      </c>
      <c r="I110" s="123">
        <f t="shared" si="16"/>
        <v>0</v>
      </c>
      <c r="J110" s="123">
        <f t="shared" si="16"/>
        <v>0</v>
      </c>
      <c r="K110" s="123">
        <f t="shared" si="16"/>
        <v>0</v>
      </c>
      <c r="L110" s="123">
        <f t="shared" si="16"/>
        <v>0</v>
      </c>
      <c r="M110" s="123">
        <f t="shared" si="16"/>
        <v>0</v>
      </c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f t="shared" ref="H111:M113" si="18">G111</f>
        <v>0</v>
      </c>
      <c r="I111" s="123">
        <f t="shared" si="18"/>
        <v>0</v>
      </c>
      <c r="J111" s="123">
        <f t="shared" si="18"/>
        <v>0</v>
      </c>
      <c r="K111" s="123">
        <f t="shared" si="18"/>
        <v>0</v>
      </c>
      <c r="L111" s="123">
        <f t="shared" si="18"/>
        <v>0</v>
      </c>
      <c r="M111" s="123">
        <f t="shared" si="18"/>
        <v>0</v>
      </c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0</v>
      </c>
      <c r="H112" s="78">
        <f>H110+H111</f>
        <v>0</v>
      </c>
      <c r="I112" s="78">
        <f t="shared" ref="I112:M112" si="19">I110+I111</f>
        <v>0</v>
      </c>
      <c r="J112" s="78">
        <f t="shared" si="19"/>
        <v>0</v>
      </c>
      <c r="K112" s="78">
        <f t="shared" si="19"/>
        <v>0</v>
      </c>
      <c r="L112" s="78">
        <f t="shared" si="19"/>
        <v>0</v>
      </c>
      <c r="M112" s="78">
        <f t="shared" si="19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f t="shared" si="18"/>
        <v>0</v>
      </c>
      <c r="I113" s="123">
        <f t="shared" si="18"/>
        <v>0</v>
      </c>
      <c r="J113" s="123">
        <f t="shared" si="18"/>
        <v>0</v>
      </c>
      <c r="K113" s="123">
        <f t="shared" si="18"/>
        <v>0</v>
      </c>
      <c r="L113" s="123">
        <f t="shared" si="18"/>
        <v>0</v>
      </c>
      <c r="M113" s="123">
        <f t="shared" si="18"/>
        <v>0</v>
      </c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20">I113</f>
        <v>0</v>
      </c>
      <c r="J114" s="78">
        <f t="shared" si="20"/>
        <v>0</v>
      </c>
      <c r="K114" s="78">
        <f t="shared" si="20"/>
        <v>0</v>
      </c>
      <c r="L114" s="78">
        <f t="shared" si="20"/>
        <v>0</v>
      </c>
      <c r="M114" s="78">
        <f t="shared" si="20"/>
        <v>0</v>
      </c>
      <c r="N114" s="140" t="s">
        <v>29</v>
      </c>
    </row>
    <row r="115" spans="3:14" x14ac:dyDescent="0.2">
      <c r="C115" s="139"/>
      <c r="D115" s="74"/>
      <c r="E115" s="152" t="s">
        <v>198</v>
      </c>
      <c r="F115" s="77" t="s">
        <v>80</v>
      </c>
      <c r="G115" s="57">
        <f>'Benchmarking Calculations'!G81</f>
        <v>0</v>
      </c>
      <c r="H115" s="78">
        <f>H64+H78+H86+H91+H109+H112</f>
        <v>0</v>
      </c>
      <c r="I115" s="78">
        <f t="shared" ref="I115:M115" si="21">I64+I78+I86+I91+I109+I112</f>
        <v>0</v>
      </c>
      <c r="J115" s="78">
        <f t="shared" si="21"/>
        <v>0</v>
      </c>
      <c r="K115" s="78">
        <f t="shared" si="21"/>
        <v>0</v>
      </c>
      <c r="L115" s="78">
        <f t="shared" si="21"/>
        <v>0</v>
      </c>
      <c r="M115" s="78">
        <f t="shared" si="21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2">H47</f>
        <v>0</v>
      </c>
      <c r="I118" s="57">
        <f t="shared" si="22"/>
        <v>0</v>
      </c>
      <c r="J118" s="57">
        <f t="shared" si="22"/>
        <v>0</v>
      </c>
      <c r="K118" s="57">
        <f t="shared" si="22"/>
        <v>0</v>
      </c>
      <c r="L118" s="57">
        <f t="shared" si="22"/>
        <v>0</v>
      </c>
      <c r="M118" s="57">
        <f t="shared" ref="M118" si="23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4">H48</f>
        <v>0</v>
      </c>
      <c r="I119" s="57">
        <f t="shared" si="24"/>
        <v>0</v>
      </c>
      <c r="J119" s="57">
        <f t="shared" si="24"/>
        <v>0</v>
      </c>
      <c r="K119" s="57">
        <f t="shared" si="24"/>
        <v>0</v>
      </c>
      <c r="L119" s="57">
        <f t="shared" si="24"/>
        <v>0</v>
      </c>
      <c r="M119" s="57">
        <f t="shared" ref="M119" si="25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6">H67</f>
        <v>0</v>
      </c>
      <c r="I120" s="57">
        <f t="shared" si="26"/>
        <v>0</v>
      </c>
      <c r="J120" s="57">
        <f t="shared" si="26"/>
        <v>0</v>
      </c>
      <c r="K120" s="57">
        <f t="shared" si="26"/>
        <v>0</v>
      </c>
      <c r="L120" s="57">
        <f t="shared" si="26"/>
        <v>0</v>
      </c>
      <c r="M120" s="57">
        <f t="shared" ref="M120" si="27">M67</f>
        <v>0</v>
      </c>
      <c r="N120" s="140" t="s">
        <v>29</v>
      </c>
    </row>
    <row r="121" spans="3:14" x14ac:dyDescent="0.2">
      <c r="C121" s="139"/>
      <c r="D121" s="74"/>
      <c r="E121" s="152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8">I47+I48+I67</f>
        <v>0</v>
      </c>
      <c r="J121" s="105">
        <f t="shared" si="28"/>
        <v>0</v>
      </c>
      <c r="K121" s="105">
        <f t="shared" si="28"/>
        <v>0</v>
      </c>
      <c r="L121" s="105">
        <f t="shared" si="28"/>
        <v>0</v>
      </c>
      <c r="M121" s="105">
        <f t="shared" ref="M121" si="29">M47+M48+M67</f>
        <v>0</v>
      </c>
      <c r="N121" s="153" t="s">
        <v>29</v>
      </c>
    </row>
    <row r="122" spans="3:14" x14ac:dyDescent="0.2">
      <c r="C122" s="139"/>
      <c r="D122" s="74"/>
      <c r="E122" s="154" t="s">
        <v>200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30">H122</f>
        <v>0</v>
      </c>
      <c r="J122" s="155">
        <f t="shared" si="30"/>
        <v>0</v>
      </c>
      <c r="K122" s="155">
        <f t="shared" si="30"/>
        <v>0</v>
      </c>
      <c r="L122" s="155">
        <f t="shared" si="30"/>
        <v>0</v>
      </c>
      <c r="M122" s="155">
        <f t="shared" si="30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ignoredErrors>
    <ignoredError sqref="H6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6" activePane="bottomLeft" state="frozen"/>
      <selection activeCell="G33" sqref="G33"/>
      <selection pane="bottomLeft" activeCell="A19" sqref="A1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47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hidden="1" customWidth="1"/>
    <col min="15" max="15" width="9.140625" style="109" hidden="1" customWidth="1"/>
    <col min="16" max="16" width="16.140625" style="109" hidden="1" customWidth="1"/>
    <col min="17" max="17" width="19" style="10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hidden="1" customWidth="1"/>
    <col min="150" max="150" width="9.140625" style="67" hidden="1" customWidth="1"/>
  </cols>
  <sheetData>
    <row r="1" spans="1:150" ht="24" thickBot="1" x14ac:dyDescent="0.4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37" t="s">
        <v>1</v>
      </c>
      <c r="C3" s="237"/>
      <c r="D3" s="188"/>
      <c r="E3" s="98" t="str">
        <f>'Model Inputs'!F5</f>
        <v xml:space="preserve">  Click to Choose an LDC</v>
      </c>
      <c r="F3" s="248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43"/>
    </row>
    <row r="4" spans="1:150" s="224" customFormat="1" ht="101.25" customHeight="1" x14ac:dyDescent="0.25">
      <c r="E4" s="225"/>
      <c r="F4" s="238"/>
      <c r="G4" s="239"/>
      <c r="H4" s="240" t="s">
        <v>2</v>
      </c>
      <c r="I4" s="241"/>
      <c r="J4" s="241"/>
      <c r="K4" s="241"/>
      <c r="L4" s="241"/>
      <c r="M4" s="241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44"/>
    </row>
    <row r="5" spans="1:150" ht="38.25" x14ac:dyDescent="0.2">
      <c r="B5" s="5" t="s">
        <v>3</v>
      </c>
      <c r="D5" t="s">
        <v>4</v>
      </c>
      <c r="E5" s="2" t="s">
        <v>5</v>
      </c>
      <c r="F5" s="249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49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50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50"/>
      <c r="G11" s="100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50"/>
      <c r="G12" s="100">
        <f t="shared" si="1"/>
        <v>0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50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50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50"/>
      <c r="G15" s="100">
        <f t="shared" si="1"/>
        <v>0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50"/>
      <c r="G16" s="100">
        <f t="shared" si="1"/>
        <v>0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50"/>
      <c r="G17" s="100">
        <f t="shared" si="1"/>
        <v>0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50"/>
      <c r="G18" s="100">
        <f t="shared" si="1"/>
        <v>0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50"/>
      <c r="G19" s="100">
        <f t="shared" si="1"/>
        <v>0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50"/>
      <c r="G20" s="100">
        <f t="shared" si="1"/>
        <v>0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50"/>
      <c r="G21" s="100">
        <f t="shared" si="1"/>
        <v>0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50"/>
      <c r="G22" s="100">
        <f t="shared" si="1"/>
        <v>0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50"/>
      <c r="G23" s="100">
        <f t="shared" si="1"/>
        <v>0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50"/>
      <c r="G24" s="100">
        <f t="shared" si="1"/>
        <v>0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50"/>
      <c r="G25" s="100">
        <f t="shared" si="1"/>
        <v>0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50"/>
      <c r="G26" s="100">
        <f t="shared" si="1"/>
        <v>0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50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50"/>
      <c r="G28" s="100">
        <f t="shared" si="1"/>
        <v>0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50"/>
      <c r="G29" s="100">
        <f t="shared" si="1"/>
        <v>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51"/>
      <c r="G30" s="100">
        <f t="shared" si="1"/>
        <v>0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50"/>
      <c r="G31" s="100">
        <f t="shared" si="1"/>
        <v>0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50"/>
      <c r="G32" s="100">
        <f t="shared" si="1"/>
        <v>0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50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50"/>
      <c r="G34" s="100">
        <f t="shared" si="1"/>
        <v>0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50"/>
      <c r="G35" s="100">
        <f t="shared" si="1"/>
        <v>0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50"/>
      <c r="G36" s="100">
        <f t="shared" si="1"/>
        <v>0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50"/>
      <c r="G37" s="100">
        <f t="shared" si="1"/>
        <v>0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50"/>
      <c r="G38" s="100">
        <f t="shared" si="1"/>
        <v>0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50"/>
      <c r="G39" s="100">
        <f t="shared" si="1"/>
        <v>0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50"/>
      <c r="G40" s="100">
        <f t="shared" si="1"/>
        <v>0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50"/>
      <c r="G41" s="100">
        <f t="shared" si="1"/>
        <v>0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50"/>
      <c r="G42" s="100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50"/>
      <c r="G43" s="100">
        <f t="shared" si="2"/>
        <v>0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51"/>
      <c r="G44" s="100">
        <f t="shared" si="2"/>
        <v>0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50"/>
      <c r="G45" s="100">
        <f t="shared" si="2"/>
        <v>0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50"/>
      <c r="G46" s="100">
        <f t="shared" si="2"/>
        <v>0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50"/>
      <c r="G47" s="100">
        <f t="shared" si="2"/>
        <v>0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50"/>
      <c r="G48" s="100">
        <f t="shared" si="2"/>
        <v>0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50"/>
      <c r="G49" s="100">
        <f t="shared" si="2"/>
        <v>0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50"/>
      <c r="G50" s="100">
        <f t="shared" si="2"/>
        <v>0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50"/>
      <c r="G51" s="100">
        <f t="shared" si="2"/>
        <v>0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51"/>
      <c r="G52" s="100">
        <f t="shared" si="2"/>
        <v>0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50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50"/>
      <c r="G54" s="100">
        <f t="shared" si="2"/>
        <v>0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50"/>
      <c r="G55" s="100">
        <f t="shared" si="2"/>
        <v>0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50"/>
      <c r="G56" s="100">
        <f t="shared" si="2"/>
        <v>0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51"/>
      <c r="G57" s="100">
        <f t="shared" si="2"/>
        <v>0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50"/>
      <c r="G58" s="100">
        <f t="shared" si="2"/>
        <v>0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50"/>
      <c r="G59" s="100">
        <f t="shared" si="2"/>
        <v>0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50"/>
      <c r="G60" s="100">
        <f t="shared" si="2"/>
        <v>0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50"/>
      <c r="G61" s="100">
        <f t="shared" si="2"/>
        <v>0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50"/>
      <c r="G62" s="100">
        <f t="shared" si="2"/>
        <v>0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50"/>
      <c r="G63" s="100">
        <f t="shared" si="2"/>
        <v>0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50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50"/>
      <c r="G65" s="100">
        <f t="shared" si="2"/>
        <v>0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50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50"/>
      <c r="G67" s="100">
        <f t="shared" si="2"/>
        <v>0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50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50"/>
      <c r="G69" s="100">
        <f t="shared" si="2"/>
        <v>0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50"/>
      <c r="G70" s="100">
        <f t="shared" si="2"/>
        <v>0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50"/>
      <c r="G71" s="100">
        <f t="shared" si="2"/>
        <v>0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50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50"/>
      <c r="G73" s="100">
        <f t="shared" si="2"/>
        <v>0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50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51"/>
      <c r="G75" s="100">
        <f t="shared" si="3"/>
        <v>0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50"/>
      <c r="G76" s="100">
        <f t="shared" si="3"/>
        <v>0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50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51"/>
      <c r="G78" s="100">
        <f t="shared" si="3"/>
        <v>0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50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51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51"/>
      <c r="G81" s="100">
        <f t="shared" si="3"/>
        <v>0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50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50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50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50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50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50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50"/>
      <c r="G88" s="100">
        <f t="shared" si="4"/>
        <v>0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50"/>
      <c r="G89" s="100">
        <f t="shared" si="4"/>
        <v>0</v>
      </c>
      <c r="H89" s="164">
        <f>'Model Inputs'!H31</f>
        <v>0</v>
      </c>
      <c r="I89" s="165">
        <f>'Model Inputs'!I31</f>
        <v>0</v>
      </c>
      <c r="J89" s="165">
        <f>'Model Inputs'!J31</f>
        <v>0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50"/>
      <c r="G92" s="100">
        <f>HLOOKUP($E$3,$P$3:$CE$269,O92,FALSE)</f>
        <v>0</v>
      </c>
      <c r="H92" s="164">
        <f>'Model Inputs'!H9</f>
        <v>0</v>
      </c>
      <c r="I92" s="165">
        <f>'Model Inputs'!I9</f>
        <v>0</v>
      </c>
      <c r="J92" s="165">
        <f>'Model Inputs'!J9</f>
        <v>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50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50"/>
      <c r="G96" s="100">
        <f>HLOOKUP($E$3,$P$3:$CE$269,O96,FALSE)</f>
        <v>0</v>
      </c>
      <c r="H96" s="164">
        <f>'Model Inputs'!H13</f>
        <v>0</v>
      </c>
      <c r="I96" s="165">
        <f>'Model Inputs'!I13</f>
        <v>0</v>
      </c>
      <c r="J96" s="165">
        <f>'Model Inputs'!J13</f>
        <v>0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50"/>
      <c r="G97" s="100">
        <f>HLOOKUP($E$3,$P$3:$CE$269,O97,FALSE)</f>
        <v>0</v>
      </c>
      <c r="H97" s="164">
        <f>'Model Inputs'!H14</f>
        <v>0</v>
      </c>
      <c r="I97" s="165">
        <f>'Model Inputs'!I14</f>
        <v>0</v>
      </c>
      <c r="J97" s="165">
        <f>'Model Inputs'!J14</f>
        <v>0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50"/>
      <c r="G98" s="100">
        <f>HLOOKUP($E$3,$P$3:$CE$269,O98,FALSE)</f>
        <v>0</v>
      </c>
      <c r="H98" s="164">
        <f>'Model Inputs'!H15</f>
        <v>0</v>
      </c>
      <c r="I98" s="165">
        <f>'Model Inputs'!I15</f>
        <v>0</v>
      </c>
      <c r="J98" s="165">
        <f>'Model Inputs'!J15</f>
        <v>0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50"/>
      <c r="G99" s="100">
        <f>HLOOKUP($E$3,$P$3:$CE$269,O99,FALSE)</f>
        <v>0</v>
      </c>
      <c r="H99" s="164">
        <f>'Model Inputs'!H16</f>
        <v>0</v>
      </c>
      <c r="I99" s="165">
        <f>'Model Inputs'!I16</f>
        <v>0</v>
      </c>
      <c r="J99" s="165">
        <f>'Model Inputs'!J16</f>
        <v>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52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52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35" t="s">
        <v>93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52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52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50"/>
      <c r="G107" s="28">
        <f>HLOOKUP($E$3,$P$3:$CE$269,O107,FALSE)</f>
        <v>0</v>
      </c>
      <c r="H107" s="28">
        <f t="shared" ref="H107:K107" si="5">H89</f>
        <v>0</v>
      </c>
      <c r="I107" s="28">
        <f t="shared" si="5"/>
        <v>0</v>
      </c>
      <c r="J107" s="28">
        <f t="shared" si="5"/>
        <v>0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53"/>
      <c r="G110" s="101">
        <f t="shared" ref="G110:G119" si="7">HLOOKUP($E$3,$P$3:$CE$269,O110,FALSE)</f>
        <v>0</v>
      </c>
      <c r="H110" s="167">
        <f>'Model Inputs'!H22</f>
        <v>0</v>
      </c>
      <c r="I110" s="168">
        <f>'Model Inputs'!I22</f>
        <v>0</v>
      </c>
      <c r="J110" s="168">
        <f>'Model Inputs'!J22</f>
        <v>0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54"/>
      <c r="G111" s="29">
        <f t="shared" si="7"/>
        <v>0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55"/>
      <c r="G112" s="32">
        <f t="shared" si="7"/>
        <v>0</v>
      </c>
      <c r="H112" s="170">
        <f>G112*EXP('Model Inputs'!H21)</f>
        <v>0</v>
      </c>
      <c r="I112" s="171">
        <f>H112*EXP('Model Inputs'!I21)</f>
        <v>0</v>
      </c>
      <c r="J112" s="171">
        <f>I112*EXP('Model Inputs'!J21)</f>
        <v>0</v>
      </c>
      <c r="K112" s="171">
        <f>J112*EXP('Model Inputs'!K21)</f>
        <v>0</v>
      </c>
      <c r="L112" s="171">
        <f>K112*EXP('Model Inputs'!L21)</f>
        <v>0</v>
      </c>
      <c r="M112" s="172">
        <f>L112*EXP('Model Inputs'!M21)</f>
        <v>0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56"/>
      <c r="G113" s="28">
        <f t="shared" si="7"/>
        <v>0</v>
      </c>
      <c r="H113" s="28">
        <f t="shared" ref="H113:M113" si="8">G112*H110+H111*H112</f>
        <v>0</v>
      </c>
      <c r="I113" s="28">
        <f t="shared" si="8"/>
        <v>0</v>
      </c>
      <c r="J113" s="28">
        <f t="shared" si="8"/>
        <v>0</v>
      </c>
      <c r="K113" s="28">
        <f t="shared" si="8"/>
        <v>0</v>
      </c>
      <c r="L113" s="28">
        <f t="shared" si="8"/>
        <v>0</v>
      </c>
      <c r="M113" s="28">
        <f t="shared" si="8"/>
        <v>0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52"/>
      <c r="G114" s="7">
        <f t="shared" si="7"/>
        <v>0</v>
      </c>
      <c r="H114" s="173">
        <f>H92</f>
        <v>0</v>
      </c>
      <c r="I114" s="174">
        <f t="shared" ref="I114:L114" si="9">I92</f>
        <v>0</v>
      </c>
      <c r="J114" s="174">
        <f t="shared" si="9"/>
        <v>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52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52"/>
      <c r="G116" s="7">
        <f t="shared" si="7"/>
        <v>0</v>
      </c>
      <c r="H116" s="7" t="e">
        <f t="shared" ref="H116:K116" si="13">(H114-H115)/H112</f>
        <v>#DIV/0!</v>
      </c>
      <c r="I116" s="7" t="e">
        <f t="shared" si="13"/>
        <v>#DIV/0!</v>
      </c>
      <c r="J116" s="7" t="e">
        <f t="shared" si="13"/>
        <v>#DIV/0!</v>
      </c>
      <c r="K116" s="7" t="e">
        <f t="shared" si="13"/>
        <v>#DIV/0!</v>
      </c>
      <c r="L116" s="7" t="e">
        <f t="shared" ref="L116:M116" si="14">(L114-L115)/L112</f>
        <v>#DIV/0!</v>
      </c>
      <c r="M116" s="7" t="e">
        <f t="shared" si="14"/>
        <v>#DIV/0!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57"/>
      <c r="G117" s="24">
        <f t="shared" si="7"/>
        <v>0</v>
      </c>
      <c r="H117" s="24">
        <f t="shared" ref="H117:M117" si="15">H111*G118</f>
        <v>0</v>
      </c>
      <c r="I117" s="24" t="e">
        <f t="shared" si="15"/>
        <v>#DIV/0!</v>
      </c>
      <c r="J117" s="24" t="e">
        <f t="shared" si="15"/>
        <v>#DIV/0!</v>
      </c>
      <c r="K117" s="24" t="e">
        <f t="shared" si="15"/>
        <v>#DIV/0!</v>
      </c>
      <c r="L117" s="24" t="e">
        <f t="shared" si="15"/>
        <v>#DIV/0!</v>
      </c>
      <c r="M117" s="24" t="e">
        <f t="shared" si="15"/>
        <v>#DIV/0!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57"/>
      <c r="G118" s="24">
        <f t="shared" si="7"/>
        <v>0</v>
      </c>
      <c r="H118" s="24" t="e">
        <f t="shared" ref="H118:M118" si="16">G118+H116-H117</f>
        <v>#DIV/0!</v>
      </c>
      <c r="I118" s="24" t="e">
        <f t="shared" si="16"/>
        <v>#DIV/0!</v>
      </c>
      <c r="J118" s="24" t="e">
        <f t="shared" si="16"/>
        <v>#DIV/0!</v>
      </c>
      <c r="K118" s="24" t="e">
        <f t="shared" si="16"/>
        <v>#DIV/0!</v>
      </c>
      <c r="L118" s="24" t="e">
        <f t="shared" si="16"/>
        <v>#DIV/0!</v>
      </c>
      <c r="M118" s="24" t="e">
        <f t="shared" si="16"/>
        <v>#DIV/0!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57"/>
      <c r="G119" s="24">
        <f t="shared" si="7"/>
        <v>0</v>
      </c>
      <c r="H119" s="24" t="e">
        <f t="shared" ref="H119:K119" si="17">H113*H118</f>
        <v>#DIV/0!</v>
      </c>
      <c r="I119" s="24" t="e">
        <f t="shared" si="17"/>
        <v>#DIV/0!</v>
      </c>
      <c r="J119" s="24" t="e">
        <f t="shared" si="17"/>
        <v>#DIV/0!</v>
      </c>
      <c r="K119" s="24" t="e">
        <f t="shared" si="17"/>
        <v>#DIV/0!</v>
      </c>
      <c r="L119" s="24" t="e">
        <f t="shared" ref="L119:M119" si="18">L113*L118</f>
        <v>#DIV/0!</v>
      </c>
      <c r="M119" s="24" t="e">
        <f t="shared" si="18"/>
        <v>#DIV/0!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57"/>
      <c r="G121" s="24">
        <f>HLOOKUP($E$3,$P$3:$CE$269,O121,FALSE)</f>
        <v>0</v>
      </c>
      <c r="H121" s="24" t="e">
        <f t="shared" ref="H121:K121" si="19">H107+H119</f>
        <v>#DIV/0!</v>
      </c>
      <c r="I121" s="24" t="e">
        <f t="shared" si="19"/>
        <v>#DIV/0!</v>
      </c>
      <c r="J121" s="24" t="e">
        <f t="shared" si="19"/>
        <v>#DIV/0!</v>
      </c>
      <c r="K121" s="24" t="e">
        <f t="shared" si="19"/>
        <v>#DIV/0!</v>
      </c>
      <c r="L121" s="24" t="e">
        <f t="shared" ref="L121:M121" si="20">L107+L119</f>
        <v>#DIV/0!</v>
      </c>
      <c r="M121" s="24" t="e">
        <f t="shared" si="20"/>
        <v>#DIV/0!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35" t="s">
        <v>108</v>
      </c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58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52"/>
      <c r="G128" s="7">
        <f>HLOOKUP($E$3,$P$3:$CE$269,O128,FALSE)</f>
        <v>0</v>
      </c>
      <c r="H128" s="7">
        <f t="shared" ref="H128:K130" si="21">H96</f>
        <v>0</v>
      </c>
      <c r="I128" s="7">
        <f t="shared" si="21"/>
        <v>0</v>
      </c>
      <c r="J128" s="7">
        <f t="shared" si="21"/>
        <v>0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59"/>
      <c r="G129" s="38">
        <f>HLOOKUP($E$3,$P$3:$CE$269,O129,FALSE)</f>
        <v>0</v>
      </c>
      <c r="H129" s="38">
        <f t="shared" si="21"/>
        <v>0</v>
      </c>
      <c r="I129" s="38">
        <f t="shared" si="21"/>
        <v>0</v>
      </c>
      <c r="J129" s="38">
        <f t="shared" si="21"/>
        <v>0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52"/>
      <c r="G130" s="7">
        <f>HLOOKUP($E$3,$P$3:$CE$269,O130,FALSE)</f>
        <v>0</v>
      </c>
      <c r="H130" s="7">
        <f t="shared" si="21"/>
        <v>0</v>
      </c>
      <c r="I130" s="7">
        <f t="shared" si="21"/>
        <v>0</v>
      </c>
      <c r="J130" s="7">
        <f t="shared" si="21"/>
        <v>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52"/>
      <c r="G131" s="7">
        <f>HLOOKUP($E$3,$P$3:$CE$269,O131,FALSE)</f>
        <v>0</v>
      </c>
      <c r="H131" s="7">
        <f t="shared" ref="H131:M131" si="25">MAX(G131,H130)</f>
        <v>0</v>
      </c>
      <c r="I131" s="7">
        <f t="shared" si="25"/>
        <v>0</v>
      </c>
      <c r="J131" s="7">
        <f t="shared" si="25"/>
        <v>0</v>
      </c>
      <c r="K131" s="7">
        <f t="shared" si="25"/>
        <v>0</v>
      </c>
      <c r="L131" s="7">
        <f t="shared" si="25"/>
        <v>0</v>
      </c>
      <c r="M131" s="7">
        <f t="shared" si="25"/>
        <v>0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58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60">
        <f>CG134</f>
        <v>0</v>
      </c>
      <c r="G134" s="102">
        <f>HLOOKUP($E$3,$P$3:$CE$269,O134,FALSE)</f>
        <v>0</v>
      </c>
      <c r="H134" s="179">
        <f>G134*EXP('Model Inputs'!H21)</f>
        <v>0</v>
      </c>
      <c r="I134" s="180">
        <f>H134*EXP('Model Inputs'!I21)</f>
        <v>0</v>
      </c>
      <c r="J134" s="180">
        <f>I134*EXP('Model Inputs'!J21)</f>
        <v>0</v>
      </c>
      <c r="K134" s="180">
        <f>J134*EXP('Model Inputs'!K21)</f>
        <v>0</v>
      </c>
      <c r="L134" s="180">
        <f>K134*EXP('Model Inputs'!L21)</f>
        <v>0</v>
      </c>
      <c r="M134" s="181">
        <f>L134*EXP('Model Inputs'!M21)</f>
        <v>0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60">
        <f>CG135</f>
        <v>0</v>
      </c>
      <c r="G135" s="40">
        <f>HLOOKUP($E$3,$P$3:$CE$269,O135,FALSE)</f>
        <v>0</v>
      </c>
      <c r="H135" s="182">
        <f>G135*EXP('Model Inputs'!H20)</f>
        <v>0</v>
      </c>
      <c r="I135" s="183">
        <f>H135*EXP('Model Inputs'!I20)</f>
        <v>0</v>
      </c>
      <c r="J135" s="183">
        <f>I135*EXP('Model Inputs'!J20)</f>
        <v>0</v>
      </c>
      <c r="K135" s="183">
        <f>J135*EXP('Model Inputs'!K20)</f>
        <v>0</v>
      </c>
      <c r="L135" s="183">
        <f>K135*EXP('Model Inputs'!L20)</f>
        <v>0</v>
      </c>
      <c r="M135" s="184">
        <f>L135*EXP('Model Inputs'!M20)</f>
        <v>0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54">
        <f t="shared" ref="F136:F139" si="26">CG136</f>
        <v>0</v>
      </c>
      <c r="G136" s="39">
        <f>HLOOKUP($E$3,$P$3:$CE$269,O136,FALSE)</f>
        <v>0</v>
      </c>
      <c r="H136" s="39" t="e">
        <f>LN(H134/G134)*0.3+LN(H135/G135)*0.7</f>
        <v>#DIV/0!</v>
      </c>
      <c r="I136" s="39" t="e">
        <f t="shared" ref="I136:M136" si="27">LN(I134/H134)*0.3+LN(I135/H135)*0.7</f>
        <v>#DIV/0!</v>
      </c>
      <c r="J136" s="39" t="e">
        <f t="shared" si="27"/>
        <v>#DIV/0!</v>
      </c>
      <c r="K136" s="39" t="e">
        <f t="shared" si="27"/>
        <v>#DIV/0!</v>
      </c>
      <c r="L136" s="39" t="e">
        <f t="shared" si="27"/>
        <v>#DIV/0!</v>
      </c>
      <c r="M136" s="39" t="e">
        <f t="shared" si="27"/>
        <v>#DIV/0!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60"/>
      <c r="G137" s="28">
        <f>HLOOKUP($E$3,$P$3:$CE$269,O137,FALSE)</f>
        <v>0</v>
      </c>
      <c r="H137" s="28" t="e">
        <f t="shared" ref="H137:M137" si="28">G137*EXP(H136)</f>
        <v>#DIV/0!</v>
      </c>
      <c r="I137" s="28" t="e">
        <f t="shared" si="28"/>
        <v>#DIV/0!</v>
      </c>
      <c r="J137" s="28" t="e">
        <f t="shared" si="28"/>
        <v>#DIV/0!</v>
      </c>
      <c r="K137" s="28" t="e">
        <f t="shared" si="28"/>
        <v>#DIV/0!</v>
      </c>
      <c r="L137" s="28" t="e">
        <f t="shared" si="28"/>
        <v>#DIV/0!</v>
      </c>
      <c r="M137" s="28" t="e">
        <f t="shared" si="28"/>
        <v>#DIV/0!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60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61">
        <f t="shared" si="26"/>
        <v>0</v>
      </c>
      <c r="G139" s="28">
        <f>HLOOKUP($E$3,$P$3:$CE$269,O139,FALSE)</f>
        <v>0</v>
      </c>
      <c r="H139" s="28">
        <f t="shared" ref="H139:K139" si="29">H113</f>
        <v>0</v>
      </c>
      <c r="I139" s="28">
        <f t="shared" si="29"/>
        <v>0</v>
      </c>
      <c r="J139" s="28">
        <f t="shared" si="29"/>
        <v>0</v>
      </c>
      <c r="K139" s="28">
        <f t="shared" si="29"/>
        <v>0</v>
      </c>
      <c r="L139" s="28">
        <f t="shared" ref="L139:M139" si="30">L113</f>
        <v>0</v>
      </c>
      <c r="M139" s="28">
        <f t="shared" si="30"/>
        <v>0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58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56"/>
      <c r="G142" s="28">
        <f>HLOOKUP($E$3,$P$3:$CE$269,O142,FALSE)</f>
        <v>0</v>
      </c>
      <c r="H142" s="41">
        <f>'Model Inputs'!H16</f>
        <v>0</v>
      </c>
      <c r="I142" s="41">
        <f>'Model Inputs'!I16</f>
        <v>0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62"/>
      <c r="G143" s="40">
        <f>HLOOKUP($E$3,$P$3:$CE$269,O143,FALSE)</f>
        <v>0</v>
      </c>
      <c r="H143" s="40">
        <f>(G143*14+H142)/15</f>
        <v>0</v>
      </c>
      <c r="I143" s="40">
        <f>(H143*15+I142)/16</f>
        <v>0</v>
      </c>
      <c r="J143" s="40">
        <f>(I143*16+J142)/17</f>
        <v>0</v>
      </c>
      <c r="K143" s="40">
        <f>(J143*17+K142)/18</f>
        <v>0</v>
      </c>
      <c r="L143" s="40">
        <f>(K143*17+L142)/18</f>
        <v>0</v>
      </c>
      <c r="M143" s="40">
        <f>(L143*17+M142)/18</f>
        <v>0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52"/>
      <c r="G144" s="7">
        <f>HLOOKUP($E$3,$P$3:$CE$269,O144,FALSE)</f>
        <v>0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54"/>
      <c r="G145" s="29">
        <f>HLOOKUP($E$3,$P$3:$CE$269,O145,FALSE)</f>
        <v>0</v>
      </c>
      <c r="H145" s="29">
        <f>'Model Inputs'!H17</f>
        <v>0</v>
      </c>
      <c r="I145" s="29">
        <f>'Model Inputs'!I17</f>
        <v>0</v>
      </c>
      <c r="J145" s="29">
        <f>'Model Inputs'!J17</f>
        <v>0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61"/>
      <c r="G151" s="31">
        <f t="shared" ref="G151:G158" si="31">HLOOKUP($E$3,$P$3:$CE$269,O151,FALSE)</f>
        <v>0</v>
      </c>
      <c r="H151" s="31">
        <f t="shared" ref="H151:M151" si="32">G151</f>
        <v>0</v>
      </c>
      <c r="I151" s="31">
        <f t="shared" si="32"/>
        <v>0</v>
      </c>
      <c r="J151" s="31">
        <f t="shared" si="32"/>
        <v>0</v>
      </c>
      <c r="K151" s="31">
        <f t="shared" si="32"/>
        <v>0</v>
      </c>
      <c r="L151" s="31">
        <f t="shared" si="32"/>
        <v>0</v>
      </c>
      <c r="M151" s="31">
        <f t="shared" si="32"/>
        <v>0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63"/>
      <c r="G152" s="43">
        <f t="shared" si="31"/>
        <v>0</v>
      </c>
      <c r="H152" s="43" t="e">
        <f t="shared" ref="H152:K152" si="33">H113/H137</f>
        <v>#DIV/0!</v>
      </c>
      <c r="I152" s="43" t="e">
        <f t="shared" si="33"/>
        <v>#DIV/0!</v>
      </c>
      <c r="J152" s="43" t="e">
        <f t="shared" si="33"/>
        <v>#DIV/0!</v>
      </c>
      <c r="K152" s="43" t="e">
        <f t="shared" si="33"/>
        <v>#DIV/0!</v>
      </c>
      <c r="L152" s="43" t="e">
        <f t="shared" ref="L152:M152" si="34">L113/L137</f>
        <v>#DIV/0!</v>
      </c>
      <c r="M152" s="43" t="e">
        <f t="shared" si="34"/>
        <v>#DIV/0!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57"/>
      <c r="G153" s="24">
        <f t="shared" si="31"/>
        <v>0</v>
      </c>
      <c r="H153" s="24">
        <f t="shared" ref="H153:K153" si="35">H96</f>
        <v>0</v>
      </c>
      <c r="I153" s="24">
        <f t="shared" si="35"/>
        <v>0</v>
      </c>
      <c r="J153" s="24">
        <f t="shared" si="35"/>
        <v>0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57"/>
      <c r="G154" s="24">
        <f t="shared" si="31"/>
        <v>0</v>
      </c>
      <c r="H154" s="24">
        <f t="shared" ref="H154:K154" si="37">H131</f>
        <v>0</v>
      </c>
      <c r="I154" s="24">
        <f t="shared" si="37"/>
        <v>0</v>
      </c>
      <c r="J154" s="24">
        <f t="shared" si="37"/>
        <v>0</v>
      </c>
      <c r="K154" s="24">
        <f t="shared" si="37"/>
        <v>0</v>
      </c>
      <c r="L154" s="24">
        <f t="shared" ref="L154:M154" si="38">L131</f>
        <v>0</v>
      </c>
      <c r="M154" s="24">
        <f t="shared" si="38"/>
        <v>0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59"/>
      <c r="G155" s="38">
        <f t="shared" si="31"/>
        <v>0</v>
      </c>
      <c r="H155" s="38">
        <f t="shared" ref="H155:K155" si="39">H97</f>
        <v>0</v>
      </c>
      <c r="I155" s="38">
        <f t="shared" si="39"/>
        <v>0</v>
      </c>
      <c r="J155" s="38">
        <f t="shared" si="39"/>
        <v>0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64"/>
      <c r="G156" s="44">
        <f t="shared" si="31"/>
        <v>0</v>
      </c>
      <c r="H156" s="44">
        <f t="shared" ref="H156:K156" si="41">H143</f>
        <v>0</v>
      </c>
      <c r="I156" s="44">
        <f t="shared" si="41"/>
        <v>0</v>
      </c>
      <c r="J156" s="44">
        <f t="shared" si="41"/>
        <v>0</v>
      </c>
      <c r="K156" s="44">
        <f t="shared" si="41"/>
        <v>0</v>
      </c>
      <c r="L156" s="44">
        <f t="shared" ref="L156:M156" si="42">L143</f>
        <v>0</v>
      </c>
      <c r="M156" s="44">
        <f t="shared" si="42"/>
        <v>0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53"/>
      <c r="G157" s="30">
        <f t="shared" si="31"/>
        <v>0</v>
      </c>
      <c r="H157" s="30">
        <f t="shared" ref="H157:L157" si="43">H145</f>
        <v>0</v>
      </c>
      <c r="I157" s="30">
        <f t="shared" si="43"/>
        <v>0</v>
      </c>
      <c r="J157" s="30">
        <f t="shared" si="43"/>
        <v>0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0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65"/>
      <c r="G162" s="103">
        <f t="shared" ref="G162:G179" si="46">HLOOKUP($E$3,$P$3:$CE$269,O162,FALSE)</f>
        <v>0</v>
      </c>
      <c r="H162" s="48">
        <f t="shared" ref="H162:M179" si="47">G162</f>
        <v>0</v>
      </c>
      <c r="I162" s="48">
        <f t="shared" si="47"/>
        <v>0</v>
      </c>
      <c r="J162" s="48">
        <f t="shared" si="47"/>
        <v>0</v>
      </c>
      <c r="K162" s="48">
        <f t="shared" si="47"/>
        <v>0</v>
      </c>
      <c r="L162" s="48">
        <f t="shared" si="47"/>
        <v>0</v>
      </c>
      <c r="M162" s="48">
        <f t="shared" si="47"/>
        <v>0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65"/>
      <c r="G163" s="103">
        <f t="shared" si="46"/>
        <v>0</v>
      </c>
      <c r="H163" s="48">
        <f t="shared" si="47"/>
        <v>0</v>
      </c>
      <c r="I163" s="48">
        <f t="shared" si="47"/>
        <v>0</v>
      </c>
      <c r="J163" s="48">
        <f t="shared" si="47"/>
        <v>0</v>
      </c>
      <c r="K163" s="48">
        <f t="shared" si="47"/>
        <v>0</v>
      </c>
      <c r="L163" s="48">
        <f t="shared" si="47"/>
        <v>0</v>
      </c>
      <c r="M163" s="48">
        <f t="shared" si="47"/>
        <v>0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65"/>
      <c r="G164" s="103">
        <f t="shared" si="46"/>
        <v>0</v>
      </c>
      <c r="H164" s="48">
        <f t="shared" si="47"/>
        <v>0</v>
      </c>
      <c r="I164" s="48">
        <f t="shared" si="47"/>
        <v>0</v>
      </c>
      <c r="J164" s="48">
        <f t="shared" si="47"/>
        <v>0</v>
      </c>
      <c r="K164" s="48">
        <f t="shared" si="47"/>
        <v>0</v>
      </c>
      <c r="L164" s="48">
        <f t="shared" si="47"/>
        <v>0</v>
      </c>
      <c r="M164" s="48">
        <f t="shared" si="47"/>
        <v>0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65"/>
      <c r="G165" s="103">
        <f t="shared" si="46"/>
        <v>0</v>
      </c>
      <c r="H165" s="48">
        <f t="shared" si="47"/>
        <v>0</v>
      </c>
      <c r="I165" s="48">
        <f t="shared" si="47"/>
        <v>0</v>
      </c>
      <c r="J165" s="48">
        <f t="shared" si="47"/>
        <v>0</v>
      </c>
      <c r="K165" s="48">
        <f t="shared" si="47"/>
        <v>0</v>
      </c>
      <c r="L165" s="48">
        <f t="shared" si="47"/>
        <v>0</v>
      </c>
      <c r="M165" s="48">
        <f t="shared" si="47"/>
        <v>0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65"/>
      <c r="G166" s="103">
        <f t="shared" si="46"/>
        <v>0</v>
      </c>
      <c r="H166" s="48">
        <f t="shared" si="47"/>
        <v>0</v>
      </c>
      <c r="I166" s="48">
        <f t="shared" si="47"/>
        <v>0</v>
      </c>
      <c r="J166" s="48">
        <f t="shared" si="47"/>
        <v>0</v>
      </c>
      <c r="K166" s="48">
        <f t="shared" si="47"/>
        <v>0</v>
      </c>
      <c r="L166" s="48">
        <f t="shared" si="47"/>
        <v>0</v>
      </c>
      <c r="M166" s="48">
        <f t="shared" si="47"/>
        <v>0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65"/>
      <c r="G167" s="103">
        <f t="shared" si="46"/>
        <v>0</v>
      </c>
      <c r="H167" s="48">
        <f t="shared" si="47"/>
        <v>0</v>
      </c>
      <c r="I167" s="48">
        <f t="shared" si="47"/>
        <v>0</v>
      </c>
      <c r="J167" s="48">
        <f t="shared" si="47"/>
        <v>0</v>
      </c>
      <c r="K167" s="48">
        <f t="shared" si="47"/>
        <v>0</v>
      </c>
      <c r="L167" s="48">
        <f t="shared" si="47"/>
        <v>0</v>
      </c>
      <c r="M167" s="48">
        <f t="shared" si="47"/>
        <v>0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65"/>
      <c r="G168" s="103">
        <f t="shared" si="46"/>
        <v>0</v>
      </c>
      <c r="H168" s="48">
        <f t="shared" si="47"/>
        <v>0</v>
      </c>
      <c r="I168" s="48">
        <f t="shared" si="47"/>
        <v>0</v>
      </c>
      <c r="J168" s="48">
        <f t="shared" si="47"/>
        <v>0</v>
      </c>
      <c r="K168" s="48">
        <f t="shared" si="47"/>
        <v>0</v>
      </c>
      <c r="L168" s="48">
        <f t="shared" si="47"/>
        <v>0</v>
      </c>
      <c r="M168" s="48">
        <f t="shared" si="47"/>
        <v>0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65"/>
      <c r="G169" s="103">
        <f t="shared" si="46"/>
        <v>0</v>
      </c>
      <c r="H169" s="48">
        <f t="shared" si="47"/>
        <v>0</v>
      </c>
      <c r="I169" s="48">
        <f t="shared" si="47"/>
        <v>0</v>
      </c>
      <c r="J169" s="48">
        <f t="shared" si="47"/>
        <v>0</v>
      </c>
      <c r="K169" s="48">
        <f t="shared" si="47"/>
        <v>0</v>
      </c>
      <c r="L169" s="48">
        <f t="shared" si="47"/>
        <v>0</v>
      </c>
      <c r="M169" s="48">
        <f t="shared" si="47"/>
        <v>0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65"/>
      <c r="G170" s="103">
        <f t="shared" si="46"/>
        <v>0</v>
      </c>
      <c r="H170" s="48">
        <f t="shared" si="47"/>
        <v>0</v>
      </c>
      <c r="I170" s="48">
        <f t="shared" si="47"/>
        <v>0</v>
      </c>
      <c r="J170" s="48">
        <f t="shared" si="47"/>
        <v>0</v>
      </c>
      <c r="K170" s="48">
        <f t="shared" si="47"/>
        <v>0</v>
      </c>
      <c r="L170" s="48">
        <f t="shared" si="47"/>
        <v>0</v>
      </c>
      <c r="M170" s="48">
        <f t="shared" si="47"/>
        <v>0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65"/>
      <c r="G171" s="103">
        <f t="shared" si="46"/>
        <v>0</v>
      </c>
      <c r="H171" s="48">
        <f t="shared" si="47"/>
        <v>0</v>
      </c>
      <c r="I171" s="48">
        <f t="shared" si="47"/>
        <v>0</v>
      </c>
      <c r="J171" s="48">
        <f t="shared" si="47"/>
        <v>0</v>
      </c>
      <c r="K171" s="48">
        <f t="shared" si="47"/>
        <v>0</v>
      </c>
      <c r="L171" s="48">
        <f t="shared" si="47"/>
        <v>0</v>
      </c>
      <c r="M171" s="48">
        <f t="shared" si="47"/>
        <v>0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65"/>
      <c r="G172" s="103">
        <f t="shared" si="46"/>
        <v>0</v>
      </c>
      <c r="H172" s="48">
        <f t="shared" si="47"/>
        <v>0</v>
      </c>
      <c r="I172" s="48">
        <f t="shared" si="47"/>
        <v>0</v>
      </c>
      <c r="J172" s="48">
        <f t="shared" si="47"/>
        <v>0</v>
      </c>
      <c r="K172" s="48">
        <f t="shared" si="47"/>
        <v>0</v>
      </c>
      <c r="L172" s="48">
        <f t="shared" si="47"/>
        <v>0</v>
      </c>
      <c r="M172" s="48">
        <f t="shared" si="47"/>
        <v>0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65"/>
      <c r="G173" s="103">
        <f t="shared" si="46"/>
        <v>0</v>
      </c>
      <c r="H173" s="48">
        <f t="shared" si="47"/>
        <v>0</v>
      </c>
      <c r="I173" s="48">
        <f t="shared" si="47"/>
        <v>0</v>
      </c>
      <c r="J173" s="48">
        <f t="shared" si="47"/>
        <v>0</v>
      </c>
      <c r="K173" s="48">
        <f t="shared" si="47"/>
        <v>0</v>
      </c>
      <c r="L173" s="48">
        <f t="shared" si="47"/>
        <v>0</v>
      </c>
      <c r="M173" s="48">
        <f t="shared" si="47"/>
        <v>0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65"/>
      <c r="G174" s="103">
        <f t="shared" si="46"/>
        <v>0</v>
      </c>
      <c r="H174" s="48">
        <f t="shared" si="47"/>
        <v>0</v>
      </c>
      <c r="I174" s="48">
        <f t="shared" si="47"/>
        <v>0</v>
      </c>
      <c r="J174" s="48">
        <f t="shared" si="47"/>
        <v>0</v>
      </c>
      <c r="K174" s="48">
        <f t="shared" si="47"/>
        <v>0</v>
      </c>
      <c r="L174" s="48">
        <f t="shared" si="47"/>
        <v>0</v>
      </c>
      <c r="M174" s="48">
        <f t="shared" si="47"/>
        <v>0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65"/>
      <c r="G175" s="103">
        <f t="shared" si="46"/>
        <v>0</v>
      </c>
      <c r="H175" s="48">
        <f t="shared" si="47"/>
        <v>0</v>
      </c>
      <c r="I175" s="48">
        <f t="shared" si="47"/>
        <v>0</v>
      </c>
      <c r="J175" s="48">
        <f t="shared" si="47"/>
        <v>0</v>
      </c>
      <c r="K175" s="48">
        <f t="shared" si="47"/>
        <v>0</v>
      </c>
      <c r="L175" s="48">
        <f t="shared" si="47"/>
        <v>0</v>
      </c>
      <c r="M175" s="48">
        <f t="shared" si="47"/>
        <v>0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65"/>
      <c r="G176" s="103">
        <f t="shared" si="46"/>
        <v>0</v>
      </c>
      <c r="H176" s="48">
        <f t="shared" si="47"/>
        <v>0</v>
      </c>
      <c r="I176" s="48">
        <f t="shared" si="47"/>
        <v>0</v>
      </c>
      <c r="J176" s="48">
        <f t="shared" si="47"/>
        <v>0</v>
      </c>
      <c r="K176" s="48">
        <f t="shared" si="47"/>
        <v>0</v>
      </c>
      <c r="L176" s="48">
        <f t="shared" si="47"/>
        <v>0</v>
      </c>
      <c r="M176" s="48">
        <f t="shared" si="47"/>
        <v>0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65"/>
      <c r="G177" s="103">
        <f t="shared" si="46"/>
        <v>0</v>
      </c>
      <c r="H177" s="48">
        <f t="shared" si="47"/>
        <v>0</v>
      </c>
      <c r="I177" s="48">
        <f t="shared" si="47"/>
        <v>0</v>
      </c>
      <c r="J177" s="48">
        <f t="shared" si="47"/>
        <v>0</v>
      </c>
      <c r="K177" s="48">
        <f t="shared" si="47"/>
        <v>0</v>
      </c>
      <c r="L177" s="48">
        <f t="shared" si="47"/>
        <v>0</v>
      </c>
      <c r="M177" s="48">
        <f t="shared" si="47"/>
        <v>0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65"/>
      <c r="G178" s="103">
        <f t="shared" si="46"/>
        <v>0</v>
      </c>
      <c r="H178" s="48">
        <f t="shared" si="47"/>
        <v>0</v>
      </c>
      <c r="I178" s="48">
        <f t="shared" si="47"/>
        <v>0</v>
      </c>
      <c r="J178" s="48">
        <f t="shared" si="47"/>
        <v>0</v>
      </c>
      <c r="K178" s="48">
        <f t="shared" si="47"/>
        <v>0</v>
      </c>
      <c r="L178" s="48">
        <f t="shared" si="47"/>
        <v>0</v>
      </c>
      <c r="M178" s="48">
        <f t="shared" si="47"/>
        <v>0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65"/>
      <c r="G179" s="103">
        <f t="shared" si="46"/>
        <v>0</v>
      </c>
      <c r="H179" s="48">
        <f t="shared" si="47"/>
        <v>0</v>
      </c>
      <c r="I179" s="48">
        <f t="shared" si="47"/>
        <v>0</v>
      </c>
      <c r="J179" s="48">
        <f t="shared" si="47"/>
        <v>0</v>
      </c>
      <c r="K179" s="48">
        <f t="shared" si="47"/>
        <v>0</v>
      </c>
      <c r="L179" s="48">
        <f t="shared" si="47"/>
        <v>0</v>
      </c>
      <c r="M179" s="48">
        <f t="shared" si="47"/>
        <v>0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65"/>
      <c r="G183" s="103">
        <f t="shared" ref="G183:G199" si="48">HLOOKUP($E$3,$P$3:$CE$269,O183,FALSE)</f>
        <v>0</v>
      </c>
      <c r="H183" s="48">
        <f t="shared" ref="H183:M199" si="49">G183</f>
        <v>0</v>
      </c>
      <c r="I183" s="48">
        <f t="shared" si="49"/>
        <v>0</v>
      </c>
      <c r="J183" s="48">
        <f t="shared" si="49"/>
        <v>0</v>
      </c>
      <c r="K183" s="48">
        <f t="shared" si="49"/>
        <v>0</v>
      </c>
      <c r="L183" s="48">
        <f t="shared" si="49"/>
        <v>0</v>
      </c>
      <c r="M183" s="48">
        <f t="shared" si="49"/>
        <v>0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65"/>
      <c r="G184" s="103">
        <f t="shared" si="48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65"/>
      <c r="G185" s="103">
        <f t="shared" si="48"/>
        <v>0</v>
      </c>
      <c r="H185" s="48">
        <f t="shared" si="49"/>
        <v>0</v>
      </c>
      <c r="I185" s="48">
        <f t="shared" si="49"/>
        <v>0</v>
      </c>
      <c r="J185" s="48">
        <f t="shared" si="49"/>
        <v>0</v>
      </c>
      <c r="K185" s="48">
        <f t="shared" si="49"/>
        <v>0</v>
      </c>
      <c r="L185" s="48">
        <f t="shared" si="49"/>
        <v>0</v>
      </c>
      <c r="M185" s="48">
        <f t="shared" si="49"/>
        <v>0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65"/>
      <c r="G186" s="103">
        <f t="shared" si="48"/>
        <v>0</v>
      </c>
      <c r="H186" s="48">
        <f t="shared" si="49"/>
        <v>0</v>
      </c>
      <c r="I186" s="48">
        <f t="shared" si="49"/>
        <v>0</v>
      </c>
      <c r="J186" s="48">
        <f t="shared" si="49"/>
        <v>0</v>
      </c>
      <c r="K186" s="48">
        <f t="shared" si="49"/>
        <v>0</v>
      </c>
      <c r="L186" s="48">
        <f t="shared" si="49"/>
        <v>0</v>
      </c>
      <c r="M186" s="48">
        <f t="shared" si="49"/>
        <v>0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57"/>
      <c r="G187" s="24">
        <f t="shared" si="48"/>
        <v>0</v>
      </c>
      <c r="H187" s="51">
        <f t="shared" si="49"/>
        <v>0</v>
      </c>
      <c r="I187" s="51">
        <f t="shared" si="49"/>
        <v>0</v>
      </c>
      <c r="J187" s="51">
        <f t="shared" si="49"/>
        <v>0</v>
      </c>
      <c r="K187" s="51">
        <f t="shared" si="49"/>
        <v>0</v>
      </c>
      <c r="L187" s="51">
        <f t="shared" si="49"/>
        <v>0</v>
      </c>
      <c r="M187" s="51">
        <f t="shared" si="49"/>
        <v>0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65"/>
      <c r="G188" s="103">
        <f t="shared" si="48"/>
        <v>0</v>
      </c>
      <c r="H188" s="48">
        <f t="shared" si="49"/>
        <v>0</v>
      </c>
      <c r="I188" s="48">
        <f t="shared" si="49"/>
        <v>0</v>
      </c>
      <c r="J188" s="48">
        <f t="shared" si="49"/>
        <v>0</v>
      </c>
      <c r="K188" s="48">
        <f t="shared" si="49"/>
        <v>0</v>
      </c>
      <c r="L188" s="48">
        <f t="shared" si="49"/>
        <v>0</v>
      </c>
      <c r="M188" s="48">
        <f t="shared" si="49"/>
        <v>0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65"/>
      <c r="G189" s="103">
        <f t="shared" si="48"/>
        <v>0</v>
      </c>
      <c r="H189" s="48">
        <f t="shared" si="49"/>
        <v>0</v>
      </c>
      <c r="I189" s="48">
        <f t="shared" si="49"/>
        <v>0</v>
      </c>
      <c r="J189" s="48">
        <f t="shared" si="49"/>
        <v>0</v>
      </c>
      <c r="K189" s="48">
        <f t="shared" si="49"/>
        <v>0</v>
      </c>
      <c r="L189" s="48">
        <f t="shared" si="49"/>
        <v>0</v>
      </c>
      <c r="M189" s="48">
        <f t="shared" si="49"/>
        <v>0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65"/>
      <c r="G190" s="103">
        <f t="shared" si="48"/>
        <v>0</v>
      </c>
      <c r="H190" s="48">
        <f t="shared" si="49"/>
        <v>0</v>
      </c>
      <c r="I190" s="48">
        <f t="shared" si="49"/>
        <v>0</v>
      </c>
      <c r="J190" s="48">
        <f t="shared" si="49"/>
        <v>0</v>
      </c>
      <c r="K190" s="48">
        <f t="shared" si="49"/>
        <v>0</v>
      </c>
      <c r="L190" s="48">
        <f t="shared" si="49"/>
        <v>0</v>
      </c>
      <c r="M190" s="48">
        <f t="shared" si="49"/>
        <v>0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65"/>
      <c r="G191" s="103">
        <f t="shared" si="48"/>
        <v>0</v>
      </c>
      <c r="H191" s="48">
        <f t="shared" si="49"/>
        <v>0</v>
      </c>
      <c r="I191" s="48">
        <f t="shared" si="49"/>
        <v>0</v>
      </c>
      <c r="J191" s="48">
        <f t="shared" si="49"/>
        <v>0</v>
      </c>
      <c r="K191" s="48">
        <f t="shared" si="49"/>
        <v>0</v>
      </c>
      <c r="L191" s="48">
        <f t="shared" si="49"/>
        <v>0</v>
      </c>
      <c r="M191" s="48">
        <f t="shared" si="49"/>
        <v>0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65"/>
      <c r="G192" s="103">
        <f t="shared" si="48"/>
        <v>0</v>
      </c>
      <c r="H192" s="48">
        <f t="shared" si="49"/>
        <v>0</v>
      </c>
      <c r="I192" s="48">
        <f t="shared" si="49"/>
        <v>0</v>
      </c>
      <c r="J192" s="48">
        <f t="shared" si="49"/>
        <v>0</v>
      </c>
      <c r="K192" s="48">
        <f t="shared" si="49"/>
        <v>0</v>
      </c>
      <c r="L192" s="48">
        <f t="shared" si="49"/>
        <v>0</v>
      </c>
      <c r="M192" s="48">
        <f t="shared" si="49"/>
        <v>0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65"/>
      <c r="G193" s="103">
        <f t="shared" si="48"/>
        <v>0</v>
      </c>
      <c r="H193" s="48">
        <f t="shared" si="49"/>
        <v>0</v>
      </c>
      <c r="I193" s="48">
        <f t="shared" si="49"/>
        <v>0</v>
      </c>
      <c r="J193" s="48">
        <f t="shared" si="49"/>
        <v>0</v>
      </c>
      <c r="K193" s="48">
        <f t="shared" si="49"/>
        <v>0</v>
      </c>
      <c r="L193" s="48">
        <f t="shared" si="49"/>
        <v>0</v>
      </c>
      <c r="M193" s="48">
        <f t="shared" si="49"/>
        <v>0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65"/>
      <c r="G194" s="103">
        <f t="shared" si="48"/>
        <v>0</v>
      </c>
      <c r="H194" s="48">
        <f t="shared" si="49"/>
        <v>0</v>
      </c>
      <c r="I194" s="48">
        <f t="shared" si="49"/>
        <v>0</v>
      </c>
      <c r="J194" s="48">
        <f t="shared" si="49"/>
        <v>0</v>
      </c>
      <c r="K194" s="48">
        <f t="shared" si="49"/>
        <v>0</v>
      </c>
      <c r="L194" s="48">
        <f t="shared" si="49"/>
        <v>0</v>
      </c>
      <c r="M194" s="48">
        <f t="shared" si="49"/>
        <v>0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65"/>
      <c r="G195" s="103">
        <f t="shared" si="48"/>
        <v>0</v>
      </c>
      <c r="H195" s="48">
        <f t="shared" si="49"/>
        <v>0</v>
      </c>
      <c r="I195" s="48">
        <f t="shared" si="49"/>
        <v>0</v>
      </c>
      <c r="J195" s="48">
        <f t="shared" si="49"/>
        <v>0</v>
      </c>
      <c r="K195" s="48">
        <f t="shared" si="49"/>
        <v>0</v>
      </c>
      <c r="L195" s="48">
        <f t="shared" si="49"/>
        <v>0</v>
      </c>
      <c r="M195" s="48">
        <f t="shared" si="49"/>
        <v>0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65"/>
      <c r="G196" s="103">
        <f t="shared" si="48"/>
        <v>0</v>
      </c>
      <c r="H196" s="48">
        <f t="shared" si="49"/>
        <v>0</v>
      </c>
      <c r="I196" s="48">
        <f t="shared" si="49"/>
        <v>0</v>
      </c>
      <c r="J196" s="48">
        <f t="shared" si="49"/>
        <v>0</v>
      </c>
      <c r="K196" s="48">
        <f t="shared" si="49"/>
        <v>0</v>
      </c>
      <c r="L196" s="48">
        <f t="shared" si="49"/>
        <v>0</v>
      </c>
      <c r="M196" s="48">
        <f t="shared" si="49"/>
        <v>0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65"/>
      <c r="G197" s="103">
        <f t="shared" si="48"/>
        <v>0</v>
      </c>
      <c r="H197" s="48">
        <f t="shared" si="49"/>
        <v>0</v>
      </c>
      <c r="I197" s="48">
        <f t="shared" si="49"/>
        <v>0</v>
      </c>
      <c r="J197" s="48">
        <f t="shared" si="49"/>
        <v>0</v>
      </c>
      <c r="K197" s="48">
        <f t="shared" si="49"/>
        <v>0</v>
      </c>
      <c r="L197" s="48">
        <f t="shared" si="49"/>
        <v>0</v>
      </c>
      <c r="M197" s="48">
        <f t="shared" si="49"/>
        <v>0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57"/>
      <c r="G198" s="24">
        <f t="shared" si="48"/>
        <v>0</v>
      </c>
      <c r="H198" s="51">
        <f t="shared" si="49"/>
        <v>0</v>
      </c>
      <c r="I198" s="51">
        <f t="shared" si="49"/>
        <v>0</v>
      </c>
      <c r="J198" s="51">
        <f t="shared" si="49"/>
        <v>0</v>
      </c>
      <c r="K198" s="51">
        <f t="shared" si="49"/>
        <v>0</v>
      </c>
      <c r="L198" s="51">
        <f t="shared" si="49"/>
        <v>0</v>
      </c>
      <c r="M198" s="51">
        <f t="shared" si="49"/>
        <v>0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65"/>
      <c r="G199" s="103">
        <f t="shared" si="48"/>
        <v>0</v>
      </c>
      <c r="H199" s="48">
        <f t="shared" si="49"/>
        <v>0</v>
      </c>
      <c r="I199" s="48">
        <f t="shared" si="49"/>
        <v>0</v>
      </c>
      <c r="J199" s="48">
        <f t="shared" si="49"/>
        <v>0</v>
      </c>
      <c r="K199" s="48">
        <f t="shared" si="49"/>
        <v>0</v>
      </c>
      <c r="L199" s="48">
        <f t="shared" si="49"/>
        <v>0</v>
      </c>
      <c r="M199" s="48">
        <f t="shared" si="49"/>
        <v>0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65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66"/>
      <c r="G205" s="47">
        <f t="shared" ref="G205:G222" si="50">HLOOKUP($E$3,$P$3:$CE$269,O205,FALSE)</f>
        <v>0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66"/>
      <c r="G206" s="47">
        <f t="shared" si="50"/>
        <v>0</v>
      </c>
      <c r="H206" s="47" t="e">
        <f t="shared" ref="H206:K209" si="51">LN(H152/H184)</f>
        <v>#DIV/0!</v>
      </c>
      <c r="I206" s="47" t="e">
        <f t="shared" si="51"/>
        <v>#DIV/0!</v>
      </c>
      <c r="J206" s="47" t="e">
        <f t="shared" si="51"/>
        <v>#DIV/0!</v>
      </c>
      <c r="K206" s="47" t="e">
        <f t="shared" si="51"/>
        <v>#DIV/0!</v>
      </c>
      <c r="L206" s="47" t="e">
        <f t="shared" ref="L206:M206" si="52">LN(L152/L184)</f>
        <v>#DIV/0!</v>
      </c>
      <c r="M206" s="47" t="e">
        <f t="shared" si="52"/>
        <v>#DIV/0!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66"/>
      <c r="G207" s="47">
        <f t="shared" si="50"/>
        <v>0</v>
      </c>
      <c r="H207" s="47" t="e">
        <f t="shared" si="51"/>
        <v>#DIV/0!</v>
      </c>
      <c r="I207" s="47" t="e">
        <f t="shared" si="51"/>
        <v>#DIV/0!</v>
      </c>
      <c r="J207" s="47" t="e">
        <f t="shared" si="51"/>
        <v>#DIV/0!</v>
      </c>
      <c r="K207" s="47" t="e">
        <f t="shared" si="51"/>
        <v>#DIV/0!</v>
      </c>
      <c r="L207" s="47" t="e">
        <f t="shared" ref="L207:M207" si="53">LN(L153/L185)</f>
        <v>#DIV/0!</v>
      </c>
      <c r="M207" s="47" t="e">
        <f t="shared" si="53"/>
        <v>#DIV/0!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66"/>
      <c r="G208" s="47">
        <f t="shared" si="50"/>
        <v>0</v>
      </c>
      <c r="H208" s="47" t="e">
        <f t="shared" si="51"/>
        <v>#DIV/0!</v>
      </c>
      <c r="I208" s="47" t="e">
        <f t="shared" si="51"/>
        <v>#DIV/0!</v>
      </c>
      <c r="J208" s="47" t="e">
        <f t="shared" si="51"/>
        <v>#DIV/0!</v>
      </c>
      <c r="K208" s="47" t="e">
        <f t="shared" si="51"/>
        <v>#DIV/0!</v>
      </c>
      <c r="L208" s="47" t="e">
        <f t="shared" ref="L208:M208" si="54">LN(L154/L186)</f>
        <v>#DIV/0!</v>
      </c>
      <c r="M208" s="47" t="e">
        <f t="shared" si="54"/>
        <v>#DIV/0!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66"/>
      <c r="G209" s="47">
        <f t="shared" si="50"/>
        <v>0</v>
      </c>
      <c r="H209" s="47" t="e">
        <f t="shared" si="51"/>
        <v>#DIV/0!</v>
      </c>
      <c r="I209" s="47" t="e">
        <f t="shared" si="51"/>
        <v>#DIV/0!</v>
      </c>
      <c r="J209" s="47" t="e">
        <f t="shared" si="51"/>
        <v>#DIV/0!</v>
      </c>
      <c r="K209" s="47" t="e">
        <f t="shared" si="51"/>
        <v>#DIV/0!</v>
      </c>
      <c r="L209" s="47" t="e">
        <f t="shared" ref="L209:M209" si="55">LN(L155/L187)</f>
        <v>#DIV/0!</v>
      </c>
      <c r="M209" s="47" t="e">
        <f t="shared" si="55"/>
        <v>#DIV/0!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66"/>
      <c r="G210" s="47">
        <f t="shared" si="50"/>
        <v>0</v>
      </c>
      <c r="H210" s="47" t="e">
        <f t="shared" ref="H210:K213" si="56">H206*H206/2</f>
        <v>#DIV/0!</v>
      </c>
      <c r="I210" s="47" t="e">
        <f t="shared" si="56"/>
        <v>#DIV/0!</v>
      </c>
      <c r="J210" s="47" t="e">
        <f t="shared" si="56"/>
        <v>#DIV/0!</v>
      </c>
      <c r="K210" s="47" t="e">
        <f t="shared" si="56"/>
        <v>#DIV/0!</v>
      </c>
      <c r="L210" s="47" t="e">
        <f t="shared" ref="L210:M210" si="57">L206*L206/2</f>
        <v>#DIV/0!</v>
      </c>
      <c r="M210" s="47" t="e">
        <f t="shared" si="57"/>
        <v>#DIV/0!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66"/>
      <c r="G211" s="47">
        <f t="shared" si="50"/>
        <v>0</v>
      </c>
      <c r="H211" s="47" t="e">
        <f t="shared" si="56"/>
        <v>#DIV/0!</v>
      </c>
      <c r="I211" s="47" t="e">
        <f t="shared" si="56"/>
        <v>#DIV/0!</v>
      </c>
      <c r="J211" s="47" t="e">
        <f t="shared" si="56"/>
        <v>#DIV/0!</v>
      </c>
      <c r="K211" s="47" t="e">
        <f t="shared" si="56"/>
        <v>#DIV/0!</v>
      </c>
      <c r="L211" s="47" t="e">
        <f t="shared" ref="L211:M211" si="58">L207*L207/2</f>
        <v>#DIV/0!</v>
      </c>
      <c r="M211" s="47" t="e">
        <f t="shared" si="58"/>
        <v>#DIV/0!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66"/>
      <c r="G212" s="47">
        <f t="shared" si="50"/>
        <v>0</v>
      </c>
      <c r="H212" s="47" t="e">
        <f t="shared" si="56"/>
        <v>#DIV/0!</v>
      </c>
      <c r="I212" s="47" t="e">
        <f t="shared" si="56"/>
        <v>#DIV/0!</v>
      </c>
      <c r="J212" s="47" t="e">
        <f t="shared" si="56"/>
        <v>#DIV/0!</v>
      </c>
      <c r="K212" s="47" t="e">
        <f t="shared" si="56"/>
        <v>#DIV/0!</v>
      </c>
      <c r="L212" s="47" t="e">
        <f t="shared" ref="L212:M212" si="59">L208*L208/2</f>
        <v>#DIV/0!</v>
      </c>
      <c r="M212" s="47" t="e">
        <f t="shared" si="59"/>
        <v>#DIV/0!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66"/>
      <c r="G213" s="47">
        <f t="shared" si="50"/>
        <v>0</v>
      </c>
      <c r="H213" s="47" t="e">
        <f t="shared" si="56"/>
        <v>#DIV/0!</v>
      </c>
      <c r="I213" s="47" t="e">
        <f t="shared" si="56"/>
        <v>#DIV/0!</v>
      </c>
      <c r="J213" s="47" t="e">
        <f t="shared" si="56"/>
        <v>#DIV/0!</v>
      </c>
      <c r="K213" s="47" t="e">
        <f t="shared" si="56"/>
        <v>#DIV/0!</v>
      </c>
      <c r="L213" s="47" t="e">
        <f t="shared" ref="L213:M213" si="60">L209*L209/2</f>
        <v>#DIV/0!</v>
      </c>
      <c r="M213" s="47" t="e">
        <f t="shared" si="60"/>
        <v>#DIV/0!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66"/>
      <c r="G214" s="47">
        <f t="shared" si="50"/>
        <v>0</v>
      </c>
      <c r="H214" s="47" t="e">
        <f t="shared" ref="H214:K214" si="61">H206*H207</f>
        <v>#DIV/0!</v>
      </c>
      <c r="I214" s="47" t="e">
        <f t="shared" si="61"/>
        <v>#DIV/0!</v>
      </c>
      <c r="J214" s="47" t="e">
        <f t="shared" si="61"/>
        <v>#DIV/0!</v>
      </c>
      <c r="K214" s="47" t="e">
        <f t="shared" si="61"/>
        <v>#DIV/0!</v>
      </c>
      <c r="L214" s="47" t="e">
        <f t="shared" ref="L214:M214" si="62">L206*L207</f>
        <v>#DIV/0!</v>
      </c>
      <c r="M214" s="47" t="e">
        <f t="shared" si="62"/>
        <v>#DIV/0!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66"/>
      <c r="G215" s="47">
        <f t="shared" si="50"/>
        <v>0</v>
      </c>
      <c r="H215" s="47" t="e">
        <f t="shared" ref="H215:K215" si="63">H206*H208</f>
        <v>#DIV/0!</v>
      </c>
      <c r="I215" s="47" t="e">
        <f t="shared" si="63"/>
        <v>#DIV/0!</v>
      </c>
      <c r="J215" s="47" t="e">
        <f t="shared" si="63"/>
        <v>#DIV/0!</v>
      </c>
      <c r="K215" s="47" t="e">
        <f t="shared" si="63"/>
        <v>#DIV/0!</v>
      </c>
      <c r="L215" s="47" t="e">
        <f t="shared" ref="L215:M215" si="64">L206*L208</f>
        <v>#DIV/0!</v>
      </c>
      <c r="M215" s="47" t="e">
        <f t="shared" si="64"/>
        <v>#DIV/0!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66"/>
      <c r="G216" s="47">
        <f t="shared" si="50"/>
        <v>0</v>
      </c>
      <c r="H216" s="47" t="e">
        <f t="shared" ref="H216:K216" si="65">H206*H209</f>
        <v>#DIV/0!</v>
      </c>
      <c r="I216" s="47" t="e">
        <f t="shared" si="65"/>
        <v>#DIV/0!</v>
      </c>
      <c r="J216" s="47" t="e">
        <f t="shared" si="65"/>
        <v>#DIV/0!</v>
      </c>
      <c r="K216" s="47" t="e">
        <f t="shared" si="65"/>
        <v>#DIV/0!</v>
      </c>
      <c r="L216" s="47" t="e">
        <f t="shared" ref="L216:M216" si="66">L206*L209</f>
        <v>#DIV/0!</v>
      </c>
      <c r="M216" s="47" t="e">
        <f t="shared" si="66"/>
        <v>#DIV/0!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66"/>
      <c r="G217" s="47">
        <f t="shared" si="50"/>
        <v>0</v>
      </c>
      <c r="H217" s="47" t="e">
        <f t="shared" ref="H217:K217" si="67">H207*H208</f>
        <v>#DIV/0!</v>
      </c>
      <c r="I217" s="47" t="e">
        <f t="shared" si="67"/>
        <v>#DIV/0!</v>
      </c>
      <c r="J217" s="47" t="e">
        <f t="shared" si="67"/>
        <v>#DIV/0!</v>
      </c>
      <c r="K217" s="47" t="e">
        <f t="shared" si="67"/>
        <v>#DIV/0!</v>
      </c>
      <c r="L217" s="47" t="e">
        <f t="shared" ref="L217:M217" si="68">L207*L208</f>
        <v>#DIV/0!</v>
      </c>
      <c r="M217" s="47" t="e">
        <f t="shared" si="68"/>
        <v>#DIV/0!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66"/>
      <c r="G218" s="47">
        <f t="shared" si="50"/>
        <v>0</v>
      </c>
      <c r="H218" s="47" t="e">
        <f t="shared" ref="H218:K218" si="69">H207*H209</f>
        <v>#DIV/0!</v>
      </c>
      <c r="I218" s="47" t="e">
        <f t="shared" si="69"/>
        <v>#DIV/0!</v>
      </c>
      <c r="J218" s="47" t="e">
        <f t="shared" si="69"/>
        <v>#DIV/0!</v>
      </c>
      <c r="K218" s="47" t="e">
        <f t="shared" si="69"/>
        <v>#DIV/0!</v>
      </c>
      <c r="L218" s="47" t="e">
        <f t="shared" ref="L218:M218" si="70">L207*L209</f>
        <v>#DIV/0!</v>
      </c>
      <c r="M218" s="47" t="e">
        <f t="shared" si="70"/>
        <v>#DIV/0!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66"/>
      <c r="G219" s="47">
        <f t="shared" si="50"/>
        <v>0</v>
      </c>
      <c r="H219" s="47" t="e">
        <f t="shared" ref="H219:K219" si="71">H208*H209</f>
        <v>#DIV/0!</v>
      </c>
      <c r="I219" s="47" t="e">
        <f t="shared" si="71"/>
        <v>#DIV/0!</v>
      </c>
      <c r="J219" s="47" t="e">
        <f t="shared" si="71"/>
        <v>#DIV/0!</v>
      </c>
      <c r="K219" s="47" t="e">
        <f t="shared" si="71"/>
        <v>#DIV/0!</v>
      </c>
      <c r="L219" s="47" t="e">
        <f t="shared" ref="L219:M219" si="72">L208*L209</f>
        <v>#DIV/0!</v>
      </c>
      <c r="M219" s="47" t="e">
        <f t="shared" si="72"/>
        <v>#DIV/0!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66"/>
      <c r="G220" s="47">
        <f t="shared" si="50"/>
        <v>0</v>
      </c>
      <c r="H220" s="47" t="e">
        <f t="shared" ref="H220:K220" si="73">LN(H156/H198)</f>
        <v>#DIV/0!</v>
      </c>
      <c r="I220" s="47" t="e">
        <f t="shared" si="73"/>
        <v>#DIV/0!</v>
      </c>
      <c r="J220" s="47" t="e">
        <f t="shared" si="73"/>
        <v>#DIV/0!</v>
      </c>
      <c r="K220" s="47" t="e">
        <f t="shared" si="73"/>
        <v>#DIV/0!</v>
      </c>
      <c r="L220" s="47" t="e">
        <f t="shared" ref="L220:M220" si="74">LN(L156/L198)</f>
        <v>#DIV/0!</v>
      </c>
      <c r="M220" s="47" t="e">
        <f t="shared" si="74"/>
        <v>#DIV/0!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53"/>
      <c r="G221" s="30">
        <f t="shared" si="50"/>
        <v>0</v>
      </c>
      <c r="H221" s="30" t="e">
        <f t="shared" ref="H221:K221" si="75">H157/H199</f>
        <v>#DIV/0!</v>
      </c>
      <c r="I221" s="30" t="e">
        <f t="shared" si="75"/>
        <v>#DIV/0!</v>
      </c>
      <c r="J221" s="30" t="e">
        <f t="shared" si="75"/>
        <v>#DIV/0!</v>
      </c>
      <c r="K221" s="30" t="e">
        <f t="shared" si="75"/>
        <v>#DIV/0!</v>
      </c>
      <c r="L221" s="30" t="e">
        <f t="shared" ref="L221:M221" si="76">L157/L199</f>
        <v>#DIV/0!</v>
      </c>
      <c r="M221" s="30" t="e">
        <f t="shared" si="76"/>
        <v>#DIV/0!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66"/>
      <c r="G222" s="47">
        <f t="shared" si="50"/>
        <v>0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45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67"/>
      <c r="G226" s="49">
        <f t="shared" ref="G226:G243" si="79">HLOOKUP($E$3,$P$3:$CE$269,O226,FALSE)</f>
        <v>0</v>
      </c>
      <c r="H226" s="49">
        <f t="shared" ref="H226:K241" si="80">H162*H205</f>
        <v>0</v>
      </c>
      <c r="I226" s="49">
        <f t="shared" si="80"/>
        <v>0</v>
      </c>
      <c r="J226" s="49">
        <f t="shared" si="80"/>
        <v>0</v>
      </c>
      <c r="K226" s="49">
        <f t="shared" si="80"/>
        <v>0</v>
      </c>
      <c r="L226" s="49">
        <f t="shared" ref="L226:M226" si="81">L162*L205</f>
        <v>0</v>
      </c>
      <c r="M226" s="49">
        <f t="shared" si="81"/>
        <v>0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67"/>
      <c r="G227" s="49">
        <f t="shared" si="79"/>
        <v>0</v>
      </c>
      <c r="H227" s="49" t="e">
        <f t="shared" si="80"/>
        <v>#DIV/0!</v>
      </c>
      <c r="I227" s="49" t="e">
        <f t="shared" si="80"/>
        <v>#DIV/0!</v>
      </c>
      <c r="J227" s="49" t="e">
        <f t="shared" si="80"/>
        <v>#DIV/0!</v>
      </c>
      <c r="K227" s="49" t="e">
        <f t="shared" si="80"/>
        <v>#DIV/0!</v>
      </c>
      <c r="L227" s="49" t="e">
        <f t="shared" ref="L227:M227" si="82">L163*L206</f>
        <v>#DIV/0!</v>
      </c>
      <c r="M227" s="49" t="e">
        <f t="shared" si="82"/>
        <v>#DIV/0!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67"/>
      <c r="G228" s="49">
        <f t="shared" si="79"/>
        <v>0</v>
      </c>
      <c r="H228" s="49" t="e">
        <f t="shared" si="80"/>
        <v>#DIV/0!</v>
      </c>
      <c r="I228" s="49" t="e">
        <f t="shared" si="80"/>
        <v>#DIV/0!</v>
      </c>
      <c r="J228" s="49" t="e">
        <f t="shared" si="80"/>
        <v>#DIV/0!</v>
      </c>
      <c r="K228" s="49" t="e">
        <f t="shared" si="80"/>
        <v>#DIV/0!</v>
      </c>
      <c r="L228" s="49" t="e">
        <f t="shared" ref="L228:M228" si="83">L164*L207</f>
        <v>#DIV/0!</v>
      </c>
      <c r="M228" s="49" t="e">
        <f t="shared" si="83"/>
        <v>#DIV/0!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67"/>
      <c r="G229" s="49">
        <f t="shared" si="79"/>
        <v>0</v>
      </c>
      <c r="H229" s="49" t="e">
        <f t="shared" si="80"/>
        <v>#DIV/0!</v>
      </c>
      <c r="I229" s="49" t="e">
        <f t="shared" si="80"/>
        <v>#DIV/0!</v>
      </c>
      <c r="J229" s="49" t="e">
        <f t="shared" si="80"/>
        <v>#DIV/0!</v>
      </c>
      <c r="K229" s="49" t="e">
        <f t="shared" si="80"/>
        <v>#DIV/0!</v>
      </c>
      <c r="L229" s="49" t="e">
        <f t="shared" ref="L229:M229" si="84">L165*L208</f>
        <v>#DIV/0!</v>
      </c>
      <c r="M229" s="49" t="e">
        <f t="shared" si="84"/>
        <v>#DIV/0!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67"/>
      <c r="G230" s="49">
        <f t="shared" si="79"/>
        <v>0</v>
      </c>
      <c r="H230" s="49" t="e">
        <f t="shared" si="80"/>
        <v>#DIV/0!</v>
      </c>
      <c r="I230" s="49" t="e">
        <f t="shared" si="80"/>
        <v>#DIV/0!</v>
      </c>
      <c r="J230" s="49" t="e">
        <f t="shared" si="80"/>
        <v>#DIV/0!</v>
      </c>
      <c r="K230" s="49" t="e">
        <f t="shared" si="80"/>
        <v>#DIV/0!</v>
      </c>
      <c r="L230" s="49" t="e">
        <f t="shared" ref="L230:M230" si="85">L166*L209</f>
        <v>#DIV/0!</v>
      </c>
      <c r="M230" s="49" t="e">
        <f t="shared" si="85"/>
        <v>#DIV/0!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67"/>
      <c r="G231" s="49">
        <f t="shared" si="79"/>
        <v>0</v>
      </c>
      <c r="H231" s="49" t="e">
        <f t="shared" si="80"/>
        <v>#DIV/0!</v>
      </c>
      <c r="I231" s="49" t="e">
        <f t="shared" si="80"/>
        <v>#DIV/0!</v>
      </c>
      <c r="J231" s="49" t="e">
        <f t="shared" si="80"/>
        <v>#DIV/0!</v>
      </c>
      <c r="K231" s="49" t="e">
        <f t="shared" si="80"/>
        <v>#DIV/0!</v>
      </c>
      <c r="L231" s="49" t="e">
        <f t="shared" ref="L231:M231" si="86">L167*L210</f>
        <v>#DIV/0!</v>
      </c>
      <c r="M231" s="49" t="e">
        <f t="shared" si="86"/>
        <v>#DIV/0!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67"/>
      <c r="G232" s="49">
        <f t="shared" si="79"/>
        <v>0</v>
      </c>
      <c r="H232" s="49" t="e">
        <f t="shared" si="80"/>
        <v>#DIV/0!</v>
      </c>
      <c r="I232" s="49" t="e">
        <f t="shared" si="80"/>
        <v>#DIV/0!</v>
      </c>
      <c r="J232" s="49" t="e">
        <f t="shared" si="80"/>
        <v>#DIV/0!</v>
      </c>
      <c r="K232" s="49" t="e">
        <f t="shared" si="80"/>
        <v>#DIV/0!</v>
      </c>
      <c r="L232" s="49" t="e">
        <f t="shared" ref="L232:M232" si="87">L168*L211</f>
        <v>#DIV/0!</v>
      </c>
      <c r="M232" s="49" t="e">
        <f t="shared" si="87"/>
        <v>#DIV/0!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67"/>
      <c r="G233" s="49">
        <f t="shared" si="79"/>
        <v>0</v>
      </c>
      <c r="H233" s="49" t="e">
        <f t="shared" si="80"/>
        <v>#DIV/0!</v>
      </c>
      <c r="I233" s="49" t="e">
        <f t="shared" si="80"/>
        <v>#DIV/0!</v>
      </c>
      <c r="J233" s="49" t="e">
        <f t="shared" si="80"/>
        <v>#DIV/0!</v>
      </c>
      <c r="K233" s="49" t="e">
        <f t="shared" si="80"/>
        <v>#DIV/0!</v>
      </c>
      <c r="L233" s="49" t="e">
        <f t="shared" ref="L233:M233" si="88">L169*L212</f>
        <v>#DIV/0!</v>
      </c>
      <c r="M233" s="49" t="e">
        <f t="shared" si="88"/>
        <v>#DIV/0!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67"/>
      <c r="G234" s="49">
        <f t="shared" si="79"/>
        <v>0</v>
      </c>
      <c r="H234" s="49" t="e">
        <f t="shared" si="80"/>
        <v>#DIV/0!</v>
      </c>
      <c r="I234" s="49" t="e">
        <f t="shared" si="80"/>
        <v>#DIV/0!</v>
      </c>
      <c r="J234" s="49" t="e">
        <f t="shared" si="80"/>
        <v>#DIV/0!</v>
      </c>
      <c r="K234" s="49" t="e">
        <f t="shared" si="80"/>
        <v>#DIV/0!</v>
      </c>
      <c r="L234" s="49" t="e">
        <f t="shared" ref="L234:M234" si="89">L170*L213</f>
        <v>#DIV/0!</v>
      </c>
      <c r="M234" s="49" t="e">
        <f t="shared" si="89"/>
        <v>#DIV/0!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67"/>
      <c r="G235" s="49">
        <f t="shared" si="79"/>
        <v>0</v>
      </c>
      <c r="H235" s="49" t="e">
        <f t="shared" si="80"/>
        <v>#DIV/0!</v>
      </c>
      <c r="I235" s="49" t="e">
        <f t="shared" si="80"/>
        <v>#DIV/0!</v>
      </c>
      <c r="J235" s="49" t="e">
        <f t="shared" si="80"/>
        <v>#DIV/0!</v>
      </c>
      <c r="K235" s="49" t="e">
        <f t="shared" si="80"/>
        <v>#DIV/0!</v>
      </c>
      <c r="L235" s="49" t="e">
        <f t="shared" ref="L235:M235" si="90">L171*L214</f>
        <v>#DIV/0!</v>
      </c>
      <c r="M235" s="49" t="e">
        <f t="shared" si="90"/>
        <v>#DIV/0!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67"/>
      <c r="G236" s="49">
        <f t="shared" si="79"/>
        <v>0</v>
      </c>
      <c r="H236" s="49" t="e">
        <f t="shared" si="80"/>
        <v>#DIV/0!</v>
      </c>
      <c r="I236" s="49" t="e">
        <f t="shared" si="80"/>
        <v>#DIV/0!</v>
      </c>
      <c r="J236" s="49" t="e">
        <f t="shared" si="80"/>
        <v>#DIV/0!</v>
      </c>
      <c r="K236" s="49" t="e">
        <f t="shared" si="80"/>
        <v>#DIV/0!</v>
      </c>
      <c r="L236" s="49" t="e">
        <f t="shared" ref="L236:M236" si="91">L172*L215</f>
        <v>#DIV/0!</v>
      </c>
      <c r="M236" s="49" t="e">
        <f t="shared" si="91"/>
        <v>#DIV/0!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67"/>
      <c r="G237" s="49">
        <f t="shared" si="79"/>
        <v>0</v>
      </c>
      <c r="H237" s="49" t="e">
        <f t="shared" si="80"/>
        <v>#DIV/0!</v>
      </c>
      <c r="I237" s="49" t="e">
        <f t="shared" si="80"/>
        <v>#DIV/0!</v>
      </c>
      <c r="J237" s="49" t="e">
        <f t="shared" si="80"/>
        <v>#DIV/0!</v>
      </c>
      <c r="K237" s="49" t="e">
        <f t="shared" si="80"/>
        <v>#DIV/0!</v>
      </c>
      <c r="L237" s="49" t="e">
        <f t="shared" ref="L237:M237" si="92">L173*L216</f>
        <v>#DIV/0!</v>
      </c>
      <c r="M237" s="49" t="e">
        <f t="shared" si="92"/>
        <v>#DIV/0!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67"/>
      <c r="G238" s="49">
        <f t="shared" si="79"/>
        <v>0</v>
      </c>
      <c r="H238" s="49" t="e">
        <f t="shared" si="80"/>
        <v>#DIV/0!</v>
      </c>
      <c r="I238" s="49" t="e">
        <f t="shared" si="80"/>
        <v>#DIV/0!</v>
      </c>
      <c r="J238" s="49" t="e">
        <f t="shared" si="80"/>
        <v>#DIV/0!</v>
      </c>
      <c r="K238" s="49" t="e">
        <f t="shared" si="80"/>
        <v>#DIV/0!</v>
      </c>
      <c r="L238" s="49" t="e">
        <f t="shared" ref="L238:M238" si="93">L174*L217</f>
        <v>#DIV/0!</v>
      </c>
      <c r="M238" s="49" t="e">
        <f t="shared" si="93"/>
        <v>#DIV/0!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67"/>
      <c r="G239" s="49">
        <f t="shared" si="79"/>
        <v>0</v>
      </c>
      <c r="H239" s="49" t="e">
        <f t="shared" si="80"/>
        <v>#DIV/0!</v>
      </c>
      <c r="I239" s="49" t="e">
        <f t="shared" si="80"/>
        <v>#DIV/0!</v>
      </c>
      <c r="J239" s="49" t="e">
        <f t="shared" si="80"/>
        <v>#DIV/0!</v>
      </c>
      <c r="K239" s="49" t="e">
        <f t="shared" si="80"/>
        <v>#DIV/0!</v>
      </c>
      <c r="L239" s="49" t="e">
        <f t="shared" ref="L239:M239" si="94">L175*L218</f>
        <v>#DIV/0!</v>
      </c>
      <c r="M239" s="49" t="e">
        <f t="shared" si="94"/>
        <v>#DIV/0!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67"/>
      <c r="G240" s="49">
        <f t="shared" si="79"/>
        <v>0</v>
      </c>
      <c r="H240" s="49" t="e">
        <f t="shared" si="80"/>
        <v>#DIV/0!</v>
      </c>
      <c r="I240" s="49" t="e">
        <f t="shared" si="80"/>
        <v>#DIV/0!</v>
      </c>
      <c r="J240" s="49" t="e">
        <f t="shared" si="80"/>
        <v>#DIV/0!</v>
      </c>
      <c r="K240" s="49" t="e">
        <f t="shared" si="80"/>
        <v>#DIV/0!</v>
      </c>
      <c r="L240" s="49" t="e">
        <f t="shared" ref="L240:M240" si="95">L176*L219</f>
        <v>#DIV/0!</v>
      </c>
      <c r="M240" s="49" t="e">
        <f t="shared" si="95"/>
        <v>#DIV/0!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67"/>
      <c r="G241" s="49">
        <f t="shared" si="79"/>
        <v>0</v>
      </c>
      <c r="H241" s="49" t="e">
        <f t="shared" si="80"/>
        <v>#DIV/0!</v>
      </c>
      <c r="I241" s="49" t="e">
        <f t="shared" si="80"/>
        <v>#DIV/0!</v>
      </c>
      <c r="J241" s="49" t="e">
        <f t="shared" si="80"/>
        <v>#DIV/0!</v>
      </c>
      <c r="K241" s="49" t="e">
        <f t="shared" si="80"/>
        <v>#DIV/0!</v>
      </c>
      <c r="L241" s="49" t="e">
        <f t="shared" ref="L241:M241" si="96">L177*L220</f>
        <v>#DIV/0!</v>
      </c>
      <c r="M241" s="49" t="e">
        <f t="shared" si="96"/>
        <v>#DIV/0!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67"/>
      <c r="G242" s="49">
        <f t="shared" si="79"/>
        <v>0</v>
      </c>
      <c r="H242" s="49" t="e">
        <f t="shared" ref="H242:K243" si="97">H178*H221</f>
        <v>#DIV/0!</v>
      </c>
      <c r="I242" s="49" t="e">
        <f t="shared" si="97"/>
        <v>#DIV/0!</v>
      </c>
      <c r="J242" s="49" t="e">
        <f t="shared" si="97"/>
        <v>#DIV/0!</v>
      </c>
      <c r="K242" s="49" t="e">
        <f t="shared" si="97"/>
        <v>#DIV/0!</v>
      </c>
      <c r="L242" s="49" t="e">
        <f t="shared" ref="L242:M242" si="98">L178*L221</f>
        <v>#DIV/0!</v>
      </c>
      <c r="M242" s="49" t="e">
        <f t="shared" si="98"/>
        <v>#DIV/0!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67"/>
      <c r="G243" s="49">
        <f t="shared" si="79"/>
        <v>0</v>
      </c>
      <c r="H243" s="49">
        <f t="shared" si="97"/>
        <v>0</v>
      </c>
      <c r="I243" s="49">
        <f t="shared" si="97"/>
        <v>0</v>
      </c>
      <c r="J243" s="49">
        <f t="shared" si="97"/>
        <v>0</v>
      </c>
      <c r="K243" s="49">
        <f t="shared" si="97"/>
        <v>0</v>
      </c>
      <c r="L243" s="49">
        <f t="shared" ref="L243:M243" si="99">L179*L222</f>
        <v>0</v>
      </c>
      <c r="M243" s="49">
        <f t="shared" si="99"/>
        <v>0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63"/>
      <c r="G245" s="43">
        <f>HLOOKUP($E$3,$P$3:$CE$269,O245,FALSE)</f>
        <v>0</v>
      </c>
      <c r="H245" s="43" t="e">
        <f t="shared" ref="H245:K245" si="100">SUM(H226:H243)</f>
        <v>#DIV/0!</v>
      </c>
      <c r="I245" s="43" t="e">
        <f t="shared" si="100"/>
        <v>#DIV/0!</v>
      </c>
      <c r="J245" s="43" t="e">
        <f t="shared" si="100"/>
        <v>#DIV/0!</v>
      </c>
      <c r="K245" s="43" t="e">
        <f t="shared" si="100"/>
        <v>#DIV/0!</v>
      </c>
      <c r="L245" s="43" t="e">
        <f t="shared" ref="L245:M245" si="101">SUM(L226:L243)</f>
        <v>#DIV/0!</v>
      </c>
      <c r="M245" s="43" t="e">
        <f t="shared" si="101"/>
        <v>#DIV/0!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52"/>
      <c r="G246" s="7">
        <f>HLOOKUP($E$3,$P$3:$CE$269,O246,FALSE)</f>
        <v>0</v>
      </c>
      <c r="H246" s="7" t="e">
        <f t="shared" ref="H246:K246" si="102">EXP(H245)</f>
        <v>#DIV/0!</v>
      </c>
      <c r="I246" s="7" t="e">
        <f t="shared" si="102"/>
        <v>#DIV/0!</v>
      </c>
      <c r="J246" s="7" t="e">
        <f t="shared" si="102"/>
        <v>#DIV/0!</v>
      </c>
      <c r="K246" s="7" t="e">
        <f t="shared" si="102"/>
        <v>#DIV/0!</v>
      </c>
      <c r="L246" s="7" t="e">
        <f t="shared" ref="L246:M246" si="103">EXP(L245)</f>
        <v>#DIV/0!</v>
      </c>
      <c r="M246" s="7" t="e">
        <f t="shared" si="103"/>
        <v>#DIV/0!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56"/>
      <c r="G247" s="28">
        <f>HLOOKUP($E$3,$P$3:$CE$269,O247,FALSE)</f>
        <v>0</v>
      </c>
      <c r="H247" s="20" t="e">
        <f t="shared" ref="H247:K247" si="104">H137</f>
        <v>#DIV/0!</v>
      </c>
      <c r="I247" s="20" t="e">
        <f t="shared" si="104"/>
        <v>#DIV/0!</v>
      </c>
      <c r="J247" s="20" t="e">
        <f t="shared" si="104"/>
        <v>#DIV/0!</v>
      </c>
      <c r="K247" s="20" t="e">
        <f t="shared" si="104"/>
        <v>#DIV/0!</v>
      </c>
      <c r="L247" s="20" t="e">
        <f t="shared" ref="L247:M247" si="105">L137</f>
        <v>#DIV/0!</v>
      </c>
      <c r="M247" s="20" t="e">
        <f t="shared" si="105"/>
        <v>#DIV/0!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52"/>
      <c r="G248" s="7">
        <f>HLOOKUP($E$3,$P$3:$CE$269,O248,FALSE)</f>
        <v>0</v>
      </c>
      <c r="H248" s="7" t="e">
        <f t="shared" ref="H248:K248" si="106">H246*H247</f>
        <v>#DIV/0!</v>
      </c>
      <c r="I248" s="7" t="e">
        <f t="shared" si="106"/>
        <v>#DIV/0!</v>
      </c>
      <c r="J248" s="7" t="e">
        <f t="shared" si="106"/>
        <v>#DIV/0!</v>
      </c>
      <c r="K248" s="7" t="e">
        <f t="shared" si="106"/>
        <v>#DIV/0!</v>
      </c>
      <c r="L248" s="7" t="e">
        <f t="shared" ref="L248:M248" si="107">L246*L247</f>
        <v>#DIV/0!</v>
      </c>
      <c r="M248" s="7" t="e">
        <f t="shared" si="107"/>
        <v>#DIV/0!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35" t="s">
        <v>151</v>
      </c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68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68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69"/>
      <c r="G256" s="59">
        <f t="shared" ref="G256" si="108">G121</f>
        <v>0</v>
      </c>
      <c r="H256" s="59" t="e">
        <f t="shared" ref="H256:K256" si="109">H121</f>
        <v>#DIV/0!</v>
      </c>
      <c r="I256" s="59" t="e">
        <f t="shared" si="109"/>
        <v>#DIV/0!</v>
      </c>
      <c r="J256" s="59" t="e">
        <f t="shared" si="109"/>
        <v>#DIV/0!</v>
      </c>
      <c r="K256" s="59" t="e">
        <f t="shared" si="109"/>
        <v>#DIV/0!</v>
      </c>
      <c r="L256" s="59" t="e">
        <f t="shared" ref="L256:M256" si="110">L121</f>
        <v>#DIV/0!</v>
      </c>
      <c r="M256" s="59" t="e">
        <f t="shared" si="110"/>
        <v>#DIV/0!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69"/>
      <c r="G257" s="59">
        <f t="shared" ref="G257" si="111">G248</f>
        <v>0</v>
      </c>
      <c r="H257" s="59" t="e">
        <f t="shared" ref="H257:K257" si="112">H248</f>
        <v>#DIV/0!</v>
      </c>
      <c r="I257" s="59" t="e">
        <f t="shared" si="112"/>
        <v>#DIV/0!</v>
      </c>
      <c r="J257" s="59" t="e">
        <f t="shared" si="112"/>
        <v>#DIV/0!</v>
      </c>
      <c r="K257" s="59" t="e">
        <f t="shared" si="112"/>
        <v>#DIV/0!</v>
      </c>
      <c r="L257" s="59" t="e">
        <f t="shared" ref="L257:M257" si="113">L248</f>
        <v>#DIV/0!</v>
      </c>
      <c r="M257" s="59" t="e">
        <f t="shared" si="113"/>
        <v>#DIV/0!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57"/>
      <c r="G258" s="24">
        <f t="shared" ref="G258" si="114">G256-G257</f>
        <v>0</v>
      </c>
      <c r="H258" s="24" t="e">
        <f t="shared" ref="H258:K258" si="115">H256-H257</f>
        <v>#DIV/0!</v>
      </c>
      <c r="I258" s="24" t="e">
        <f t="shared" si="115"/>
        <v>#DIV/0!</v>
      </c>
      <c r="J258" s="24" t="e">
        <f t="shared" si="115"/>
        <v>#DIV/0!</v>
      </c>
      <c r="K258" s="24" t="e">
        <f t="shared" si="115"/>
        <v>#DIV/0!</v>
      </c>
      <c r="L258" s="24" t="e">
        <f t="shared" ref="L258:M258" si="116">L256-L257</f>
        <v>#DIV/0!</v>
      </c>
      <c r="M258" s="24" t="e">
        <f t="shared" si="116"/>
        <v>#DIV/0!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70"/>
      <c r="G259" s="60" t="e">
        <f>G258/G257</f>
        <v>#DIV/0!</v>
      </c>
      <c r="H259" s="60" t="e">
        <f t="shared" ref="H259:K259" si="117">H258/H257</f>
        <v>#DIV/0!</v>
      </c>
      <c r="I259" s="60" t="e">
        <f t="shared" si="117"/>
        <v>#DIV/0!</v>
      </c>
      <c r="J259" s="60" t="e">
        <f t="shared" si="117"/>
        <v>#DIV/0!</v>
      </c>
      <c r="K259" s="60" t="e">
        <f t="shared" si="117"/>
        <v>#DIV/0!</v>
      </c>
      <c r="L259" s="60" t="e">
        <f t="shared" ref="L259:M259" si="118">L258/L257</f>
        <v>#DIV/0!</v>
      </c>
      <c r="M259" s="60" t="e">
        <f t="shared" si="118"/>
        <v>#DIV/0!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71"/>
      <c r="G261" s="61" t="e">
        <f t="shared" ref="G261:K261" si="119">LN(G256/G257)</f>
        <v>#DIV/0!</v>
      </c>
      <c r="H261" s="61" t="e">
        <f t="shared" si="119"/>
        <v>#DIV/0!</v>
      </c>
      <c r="I261" s="61" t="e">
        <f t="shared" si="119"/>
        <v>#DIV/0!</v>
      </c>
      <c r="J261" s="61" t="e">
        <f t="shared" si="119"/>
        <v>#DIV/0!</v>
      </c>
      <c r="K261" s="61" t="e">
        <f t="shared" si="119"/>
        <v>#DIV/0!</v>
      </c>
      <c r="L261" s="61" t="e">
        <f t="shared" ref="L261:M261" si="120">LN(L256/L257)</f>
        <v>#DIV/0!</v>
      </c>
      <c r="M261" s="61" t="e">
        <f t="shared" si="120"/>
        <v>#DIV/0!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46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72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73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73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74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47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F16" sqref="F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6" t="s">
        <v>168</v>
      </c>
      <c r="D2" s="236"/>
      <c r="E2" s="236"/>
      <c r="F2" s="236"/>
      <c r="G2" s="236"/>
      <c r="H2" s="236"/>
      <c r="I2" s="236"/>
      <c r="J2" s="236"/>
      <c r="K2" s="236"/>
    </row>
    <row r="3" spans="3:17" s="89" customFormat="1" ht="23.25" customHeight="1" x14ac:dyDescent="0.25">
      <c r="C3" s="242" t="str">
        <f>'Model Inputs'!F5</f>
        <v xml:space="preserve">  Click to Choose an LDC</v>
      </c>
      <c r="D3" s="242"/>
      <c r="E3" s="242"/>
      <c r="F3" s="242"/>
      <c r="G3" s="242"/>
      <c r="H3" s="242"/>
      <c r="I3" s="242"/>
      <c r="J3" s="242"/>
      <c r="K3" s="242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0</v>
      </c>
      <c r="G10" s="83" t="e">
        <f>'Benchmarking Calculations'!H121</f>
        <v>#DIV/0!</v>
      </c>
      <c r="H10" s="83" t="e">
        <f>'Benchmarking Calculations'!I121</f>
        <v>#DIV/0!</v>
      </c>
      <c r="I10" s="88" t="str">
        <f>IF(ISNUMBER(I12),'Benchmarking Calculations'!J121,"na")</f>
        <v>na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0</v>
      </c>
      <c r="G12" s="83" t="e">
        <f>'Benchmarking Calculations'!H257</f>
        <v>#DIV/0!</v>
      </c>
      <c r="H12" s="83" t="e">
        <f>'Benchmarking Calculations'!I257</f>
        <v>#DIV/0!</v>
      </c>
      <c r="I12" s="88" t="str">
        <f>IF(ISNUMBER('Benchmarking Calculations'!J257),'Benchmarking Calculations'!J257,"na")</f>
        <v>na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0</v>
      </c>
      <c r="G14" s="83" t="e">
        <f t="shared" si="1"/>
        <v>#DIV/0!</v>
      </c>
      <c r="H14" s="83" t="e">
        <f t="shared" si="1"/>
        <v>#DIV/0!</v>
      </c>
      <c r="I14" s="88" t="str">
        <f>IF(ISNUMBER(I12),I10-I12,"na")</f>
        <v>na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 t="e">
        <f>LN(F10/F12)</f>
        <v>#DIV/0!</v>
      </c>
      <c r="G16" s="186" t="e">
        <f t="shared" ref="G16:H16" si="3">LN(G10/G12)</f>
        <v>#DIV/0!</v>
      </c>
      <c r="H16" s="186" t="e">
        <f t="shared" si="3"/>
        <v>#DIV/0!</v>
      </c>
      <c r="I16" s="128" t="str">
        <f>IF(ISNUMBER(I14),LN(I10/I12),"na")</f>
        <v>na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 t="e">
        <f>AVERAGE(F16:H16)</f>
        <v>#DIV/0!</v>
      </c>
      <c r="I18" s="63" t="str">
        <f>IF(ISNUMBER(I16),AVERAGE(G16:I16),"na")</f>
        <v>na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 t="e">
        <f>IF(F16&lt;-0.25,1,IF(F16&lt;-0.1,2,IF(F16&lt;0.1,3,IF(F16&lt;0.25,4,5))))</f>
        <v>#DIV/0!</v>
      </c>
      <c r="G22" s="129" t="e">
        <f t="shared" ref="G22" si="6">IF(G16&lt;-0.25,1,IF(G16&lt;-0.1,2,IF(G16&lt;0.1,3,IF(G16&lt;0.25,4,5))))</f>
        <v>#DIV/0!</v>
      </c>
      <c r="H22" s="129" t="e">
        <f>IF($H$16&lt;-0.25,1,IF($H$16&lt;-0.1,2,IF($H$16&lt;0.1,3,IF($H$16&lt;0.25,4,5))))</f>
        <v>#DIV/0!</v>
      </c>
      <c r="I22" s="129" t="str">
        <f>IF(ISNUMBER(I16),IF(I16&lt;-0.25,1,IF(I16&lt;-0.1,2,IF(I16&lt;0.1,3,IF(I16&lt;0.25,4,5)))),"na")</f>
        <v>na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 t="e">
        <f>IF(H$18&lt;-0.25,1,IF(H$18&lt;-0.1,2,IF(H$18&lt;0.1,3,IF(H$18&lt;0.25,4,5))))</f>
        <v>#DIV/0!</v>
      </c>
      <c r="I24" s="129">
        <f t="shared" ref="I24:K24" si="8">IF(I$18&lt;-0.25,1,IF(I$18&lt;-0.1,2,IF(I$18&lt;0.1,3,IF(I$18&lt;0.25,4,5))))</f>
        <v>5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Dave Hovde</cp:lastModifiedBy>
  <cp:lastPrinted>2018-07-25T01:09:59Z</cp:lastPrinted>
  <dcterms:created xsi:type="dcterms:W3CDTF">2016-07-20T15:58:10Z</dcterms:created>
  <dcterms:modified xsi:type="dcterms:W3CDTF">2020-09-14T14:02:37Z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