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pplications Department\Department Applications\Rates\2021 Electricity Rates\2021 CoS Models\"/>
    </mc:Choice>
  </mc:AlternateContent>
  <workbookProtection workbookAlgorithmName="SHA-512" workbookHashValue="JBIef1rFcJdq+W+08A9Su03iCmPcgY0fYapHoXX4C7KPMnxYSaUkzofLj6Ar5TGMDypgFHZxKeAkfOJNzkrbVw==" workbookSaltValue="kjWDYs/gTB74nKL9UDphUA==" workbookSpinCount="100000" lockStructure="1"/>
  <bookViews>
    <workbookView xWindow="0" yWindow="0" windowWidth="27045" windowHeight="12570"/>
  </bookViews>
  <sheets>
    <sheet name="2020 Commodity Expense Forecast" sheetId="2" r:id="rId1"/>
    <sheet name="Cost of Power" sheetId="1" r:id="rId2"/>
  </sheets>
  <externalReferences>
    <externalReference r:id="rId3"/>
    <externalReference r:id="rId4"/>
    <externalReference r:id="rId5"/>
    <externalReference r:id="rId6"/>
    <externalReference r:id="rId7"/>
    <externalReference r:id="rId8"/>
    <externalReference r:id="rId9"/>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5" i="1" l="1"/>
  <c r="J74" i="1"/>
  <c r="F74" i="1"/>
  <c r="J73" i="1"/>
  <c r="F73" i="1"/>
  <c r="J72" i="1"/>
  <c r="F72" i="1"/>
  <c r="J71" i="1"/>
  <c r="F71" i="1"/>
  <c r="J70" i="1"/>
  <c r="F70" i="1"/>
  <c r="J69" i="1"/>
  <c r="F69" i="1"/>
  <c r="J68" i="1"/>
  <c r="J75" i="1" s="1"/>
  <c r="F68" i="1"/>
  <c r="F75" i="1" s="1"/>
  <c r="K75" i="1" s="1"/>
  <c r="F103" i="1" l="1"/>
  <c r="F102" i="1"/>
  <c r="H14" i="1"/>
  <c r="D14" i="1" l="1"/>
  <c r="D15" i="1"/>
  <c r="D16" i="1"/>
  <c r="D17" i="1"/>
  <c r="D18" i="1"/>
  <c r="D19" i="1"/>
  <c r="H15" i="1"/>
  <c r="H16" i="1"/>
  <c r="H17" i="1"/>
  <c r="H18" i="1"/>
  <c r="H19" i="1"/>
  <c r="H13" i="1"/>
  <c r="D13" i="1"/>
  <c r="D20" i="1" l="1"/>
  <c r="H20" i="1"/>
  <c r="B52" i="2" l="1"/>
  <c r="A14" i="1" s="1"/>
  <c r="B53" i="2"/>
  <c r="A15" i="1" s="1"/>
  <c r="B54" i="2"/>
  <c r="A16" i="1" s="1"/>
  <c r="B55" i="2"/>
  <c r="A17" i="1" s="1"/>
  <c r="B56" i="2"/>
  <c r="A18" i="1" s="1"/>
  <c r="B57" i="2"/>
  <c r="B58" i="2"/>
  <c r="B51" i="2"/>
  <c r="A13" i="1" s="1"/>
  <c r="K52" i="2" l="1"/>
  <c r="K53" i="2"/>
  <c r="K54" i="2"/>
  <c r="K55" i="2"/>
  <c r="K56" i="2"/>
  <c r="K51" i="2"/>
  <c r="F46" i="2"/>
  <c r="J30" i="2"/>
  <c r="J14" i="1" s="1"/>
  <c r="J31" i="2"/>
  <c r="J15" i="1" s="1"/>
  <c r="J32" i="2"/>
  <c r="J16" i="1" s="1"/>
  <c r="J33" i="2"/>
  <c r="J17" i="1" s="1"/>
  <c r="J34" i="2"/>
  <c r="J18" i="1" s="1"/>
  <c r="J35" i="2"/>
  <c r="J19" i="1" s="1"/>
  <c r="J36" i="2"/>
  <c r="J37" i="2"/>
  <c r="J29" i="2"/>
  <c r="J13" i="1" s="1"/>
  <c r="L43" i="2"/>
  <c r="L44" i="2"/>
  <c r="L57" i="2"/>
  <c r="G46" i="2" l="1"/>
  <c r="F38" i="2"/>
  <c r="F35" i="1" l="1"/>
  <c r="J35" i="1"/>
  <c r="F36" i="1"/>
  <c r="J36" i="1"/>
  <c r="F37" i="1"/>
  <c r="J37" i="1"/>
  <c r="F38" i="1"/>
  <c r="J38" i="1"/>
  <c r="F39" i="1"/>
  <c r="J39" i="1"/>
  <c r="F40" i="1"/>
  <c r="J40" i="1"/>
  <c r="F41" i="1"/>
  <c r="J41" i="1"/>
  <c r="F42" i="1" l="1"/>
  <c r="J42" i="1"/>
  <c r="G48" i="2"/>
  <c r="H20" i="2"/>
  <c r="K42" i="1" l="1"/>
  <c r="E116" i="1" s="1"/>
  <c r="K30" i="2"/>
  <c r="F14" i="1" s="1"/>
  <c r="K34" i="2"/>
  <c r="F18" i="1" s="1"/>
  <c r="K29" i="2"/>
  <c r="F13" i="1" s="1"/>
  <c r="K31" i="2"/>
  <c r="F15" i="1" s="1"/>
  <c r="K35" i="2"/>
  <c r="F19" i="1" s="1"/>
  <c r="K32" i="2"/>
  <c r="F16" i="1" s="1"/>
  <c r="K36" i="2"/>
  <c r="L36" i="2" s="1"/>
  <c r="K33" i="2"/>
  <c r="F17" i="1" s="1"/>
  <c r="K37" i="2"/>
  <c r="L37" i="2" s="1"/>
  <c r="H55" i="2"/>
  <c r="L55" i="2" s="1"/>
  <c r="H52" i="2"/>
  <c r="L52" i="2" s="1"/>
  <c r="J25" i="1" s="1"/>
  <c r="H56" i="2"/>
  <c r="L56" i="2" s="1"/>
  <c r="H53" i="2"/>
  <c r="L53" i="2" s="1"/>
  <c r="J26" i="1" s="1"/>
  <c r="H54" i="2"/>
  <c r="L54" i="2" s="1"/>
  <c r="J27" i="1" s="1"/>
  <c r="F101" i="1"/>
  <c r="F104" i="1" s="1"/>
  <c r="A24" i="1"/>
  <c r="A35" i="1" s="1"/>
  <c r="A46" i="1" s="1"/>
  <c r="A57" i="1" s="1"/>
  <c r="A25" i="1"/>
  <c r="A36" i="1" s="1"/>
  <c r="A47" i="1" s="1"/>
  <c r="A58" i="1" s="1"/>
  <c r="A26" i="1"/>
  <c r="A37" i="1" s="1"/>
  <c r="A48" i="1" s="1"/>
  <c r="A59" i="1" s="1"/>
  <c r="A27" i="1"/>
  <c r="A38" i="1" s="1"/>
  <c r="A49" i="1" s="1"/>
  <c r="A60" i="1" s="1"/>
  <c r="A28" i="1"/>
  <c r="A39" i="1" s="1"/>
  <c r="A50" i="1" s="1"/>
  <c r="A61" i="1" s="1"/>
  <c r="A29" i="1"/>
  <c r="A40" i="1" s="1"/>
  <c r="A51" i="1" s="1"/>
  <c r="A62" i="1" s="1"/>
  <c r="A30" i="1"/>
  <c r="A41" i="1" s="1"/>
  <c r="A52" i="1" s="1"/>
  <c r="A63" i="1" s="1"/>
  <c r="A82" i="1" l="1"/>
  <c r="A93" i="1" s="1"/>
  <c r="A71" i="1"/>
  <c r="A85" i="1"/>
  <c r="A96" i="1" s="1"/>
  <c r="A74" i="1"/>
  <c r="A84" i="1"/>
  <c r="A95" i="1" s="1"/>
  <c r="A73" i="1"/>
  <c r="A80" i="1"/>
  <c r="A91" i="1" s="1"/>
  <c r="A69" i="1"/>
  <c r="A81" i="1"/>
  <c r="A92" i="1" s="1"/>
  <c r="A70" i="1"/>
  <c r="A83" i="1"/>
  <c r="A94" i="1" s="1"/>
  <c r="A72" i="1"/>
  <c r="A79" i="1"/>
  <c r="A90" i="1" s="1"/>
  <c r="A68" i="1"/>
  <c r="F20" i="1"/>
  <c r="L29" i="2"/>
  <c r="L35" i="2"/>
  <c r="H51" i="2"/>
  <c r="L32" i="2"/>
  <c r="L33" i="2"/>
  <c r="L31" i="2"/>
  <c r="L30" i="2"/>
  <c r="L34" i="2"/>
  <c r="H38" i="2"/>
  <c r="L51" i="2" l="1"/>
  <c r="J24" i="1" s="1"/>
  <c r="H59" i="2"/>
  <c r="L58" i="2" s="1"/>
  <c r="J20" i="1"/>
  <c r="I38" i="2"/>
  <c r="L38" i="2"/>
  <c r="K20" i="1" l="1"/>
  <c r="L60" i="2"/>
  <c r="J102" i="1"/>
  <c r="J101" i="1"/>
  <c r="E113" i="1" l="1"/>
  <c r="L20" i="1"/>
  <c r="J91" i="1"/>
  <c r="J92" i="1"/>
  <c r="J93" i="1"/>
  <c r="J94" i="1"/>
  <c r="J95" i="1"/>
  <c r="J96" i="1"/>
  <c r="J90" i="1"/>
  <c r="J80" i="1"/>
  <c r="J81" i="1"/>
  <c r="J82" i="1"/>
  <c r="J83" i="1"/>
  <c r="J84" i="1"/>
  <c r="J85" i="1"/>
  <c r="J79" i="1"/>
  <c r="J86" i="1" s="1"/>
  <c r="J58" i="1"/>
  <c r="J59" i="1"/>
  <c r="J60" i="1"/>
  <c r="J61" i="1"/>
  <c r="J62" i="1"/>
  <c r="J63" i="1"/>
  <c r="J57" i="1"/>
  <c r="J47" i="1"/>
  <c r="J48" i="1"/>
  <c r="J49" i="1"/>
  <c r="J50" i="1"/>
  <c r="J51" i="1"/>
  <c r="J52" i="1"/>
  <c r="J46" i="1"/>
  <c r="J30" i="1"/>
  <c r="F12" i="1"/>
  <c r="D31" i="1" l="1"/>
  <c r="D97" i="1"/>
  <c r="F95" i="1"/>
  <c r="F91" i="1"/>
  <c r="F63" i="1"/>
  <c r="F61" i="1"/>
  <c r="F59" i="1"/>
  <c r="J104" i="1"/>
  <c r="K104" i="1" s="1"/>
  <c r="E119" i="1" s="1"/>
  <c r="F92" i="1"/>
  <c r="F93" i="1"/>
  <c r="F94" i="1"/>
  <c r="F96" i="1"/>
  <c r="F90" i="1"/>
  <c r="F80" i="1"/>
  <c r="F81" i="1"/>
  <c r="F82" i="1"/>
  <c r="F83" i="1"/>
  <c r="F84" i="1"/>
  <c r="F85" i="1"/>
  <c r="F79" i="1"/>
  <c r="F58" i="1"/>
  <c r="F60" i="1"/>
  <c r="F62" i="1"/>
  <c r="F57" i="1"/>
  <c r="F47" i="1"/>
  <c r="F48" i="1"/>
  <c r="F49" i="1"/>
  <c r="F50" i="1"/>
  <c r="F51" i="1"/>
  <c r="F52" i="1"/>
  <c r="F46" i="1"/>
  <c r="F25" i="1"/>
  <c r="F26" i="1"/>
  <c r="F27" i="1"/>
  <c r="F28" i="1"/>
  <c r="F29" i="1"/>
  <c r="F30" i="1"/>
  <c r="F24" i="1"/>
  <c r="J53" i="1" l="1"/>
  <c r="F64" i="1"/>
  <c r="F97" i="1"/>
  <c r="F86" i="1"/>
  <c r="J31" i="1"/>
  <c r="F53" i="1"/>
  <c r="F31" i="1"/>
  <c r="K31" i="1" l="1"/>
  <c r="F106" i="1"/>
  <c r="K86" i="1"/>
  <c r="K53" i="1"/>
  <c r="E117" i="1" s="1"/>
  <c r="J64" i="1"/>
  <c r="K64" i="1" s="1"/>
  <c r="J97" i="1"/>
  <c r="K97" i="1" s="1"/>
  <c r="E118" i="1" s="1"/>
  <c r="J106" i="1" l="1"/>
  <c r="J108" i="1" s="1"/>
  <c r="F107" i="1"/>
  <c r="K107" i="1" s="1"/>
  <c r="E120" i="1" s="1"/>
  <c r="E114" i="1"/>
  <c r="L46" i="2"/>
  <c r="L31" i="1" s="1"/>
  <c r="K106" i="1" l="1"/>
  <c r="K108" i="1" s="1"/>
  <c r="E121" i="1"/>
  <c r="F108" i="1"/>
  <c r="E122" i="1" l="1"/>
</calcChain>
</file>

<file path=xl/comments1.xml><?xml version="1.0" encoding="utf-8"?>
<comments xmlns="http://schemas.openxmlformats.org/spreadsheetml/2006/main">
  <authors>
    <author>Birgit Armstrong</author>
  </authors>
  <commentList>
    <comment ref="B22" authorId="0" shapeId="0">
      <text>
        <r>
          <rPr>
            <b/>
            <sz val="9"/>
            <color indexed="81"/>
            <rFont val="Tahoma"/>
            <family val="2"/>
          </rPr>
          <t>Birgit Armstrong:</t>
        </r>
        <r>
          <rPr>
            <sz val="9"/>
            <color indexed="81"/>
            <rFont val="Tahoma"/>
            <family val="2"/>
          </rPr>
          <t xml:space="preserve">
Add drop-down menu
</t>
        </r>
      </text>
    </comment>
  </commentList>
</comments>
</file>

<file path=xl/sharedStrings.xml><?xml version="1.0" encoding="utf-8"?>
<sst xmlns="http://schemas.openxmlformats.org/spreadsheetml/2006/main" count="240" uniqueCount="93">
  <si>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</si>
  <si>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</si>
  <si>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</si>
  <si>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</si>
  <si>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</si>
  <si>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</si>
  <si>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</si>
  <si>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</si>
  <si>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</si>
  <si>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</si>
  <si>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</si>
  <si>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</si>
  <si>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</si>
  <si>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</si>
  <si>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</si>
  <si>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</si>
  <si>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2020 Test Year</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</si>
  <si>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</si>
  <si>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</si>
  <si>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</si>
  <si>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</si>
  <si>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</si>
  <si>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</si>
  <si>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</si>
  <si>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</si>
  <si>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</si>
  <si>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</si>
  <si>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</si>
  <si>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</si>
  <si>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</si>
  <si>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</si>
  <si>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</si>
  <si>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</si>
  <si>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</si>
  <si>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</si>
  <si>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</si>
  <si>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</si>
  <si>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</si>
  <si>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</si>
  <si>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</si>
  <si>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</si>
  <si>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</si>
  <si>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</si>
  <si>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</si>
  <si>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</si>
  <si>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</si>
  <si>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</si>
  <si>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</si>
  <si>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</si>
  <si>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</si>
  <si>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</si>
  <si>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</si>
  <si>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</si>
  <si>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</si>
  <si>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</si>
  <si>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</si>
  <si>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kWh**</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</si>
  <si>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</si>
  <si>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</si>
  <si>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</si>
  <si>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</si>
  <si>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</si>
  <si>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</si>
  <si>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</si>
  <si>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</si>
  <si>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</si>
  <si>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</si>
  <si>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</si>
  <si>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</si>
  <si>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</si>
  <si>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</si>
  <si>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</si>
  <si>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</si>
  <si>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</si>
  <si>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</si>
  <si>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</si>
  <si>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</si>
  <si>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</si>
  <si>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</si>
  <si>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</si>
  <si>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</si>
  <si>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</si>
  <si>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</si>
  <si>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</si>
  <si>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2020 Forecasted Commodity Prices</t>
  </si>
  <si>
    <t>Residential R1</t>
  </si>
  <si>
    <t>Residential R2</t>
  </si>
  <si>
    <t>Seasonal</t>
  </si>
  <si>
    <t>Total Volume</t>
  </si>
  <si>
    <t>Misc A/R or A/P</t>
  </si>
  <si>
    <t xml:space="preserve">***The ORECA Credit of 31.8% will only apply to RPP proportion of the listed components. Impacts on distribution charges are excluded for the purpose of calculating the cost of power. </t>
  </si>
  <si>
    <t xml:space="preserve">Class A CBR </t>
  </si>
  <si>
    <t>**** Class A CBR: use the average CBR per kWh, similar to how the Class A GA cost is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</si>
</sst>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s>
  <fonts count="24">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cellStyleXfs>
  <cellXfs count="226">
    <xf numFmtId="0" fontId="0" fillId="0" borderId="0" xfId="0"/>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169" fontId="0" fillId="0" borderId="17" xfId="0" applyNumberFormat="1" applyFill="1" applyBorder="1" applyAlignment="1" applyProtection="1">
      <alignment horizontal="right"/>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171" fontId="13" fillId="0" borderId="0" xfId="0" applyNumberFormat="1" applyFont="1" applyProtection="1"/>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6" fontId="0" fillId="2" borderId="19"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12" fillId="0" borderId="3" xfId="0" applyNumberFormat="1" applyFont="1" applyFill="1" applyBorder="1" applyAlignment="1" applyProtection="1">
      <alignment horizontal="right"/>
    </xf>
    <xf numFmtId="0" fontId="0" fillId="0" borderId="32" xfId="0" applyBorder="1" applyProtection="1"/>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0" fontId="7" fillId="0" borderId="0" xfId="0" applyFont="1" applyBorder="1" applyAlignment="1" applyProtection="1">
      <alignment vertical="top"/>
    </xf>
    <xf numFmtId="0" fontId="5" fillId="0" borderId="0" xfId="0" applyFont="1" applyAlignment="1" applyProtection="1">
      <alignment horizontal="left"/>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12" fillId="0" borderId="19" xfId="0" applyFont="1" applyBorder="1" applyAlignment="1" applyProtection="1">
      <alignment horizontal="center" wrapText="1"/>
    </xf>
    <xf numFmtId="167" fontId="11" fillId="2" borderId="17" xfId="3" applyNumberFormat="1" applyFill="1" applyBorder="1" applyAlignment="1" applyProtection="1">
      <alignment horizontal="center"/>
      <protection locked="0"/>
    </xf>
    <xf numFmtId="164" fontId="0" fillId="2" borderId="17" xfId="1" applyNumberFormat="1" applyFon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169" fontId="1" fillId="0" borderId="1" xfId="0" applyNumberFormat="1" applyFont="1" applyBorder="1" applyAlignment="1" applyProtection="1">
      <alignment horizontal="right"/>
    </xf>
    <xf numFmtId="169" fontId="0" fillId="0" borderId="0" xfId="0" applyNumberFormat="1" applyProtection="1"/>
    <xf numFmtId="0" fontId="7" fillId="0" borderId="0" xfId="0" applyFont="1" applyBorder="1" applyAlignment="1" applyProtection="1">
      <alignment horizontal="center" vertical="top"/>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168" fontId="13" fillId="0" borderId="1" xfId="0" applyNumberFormat="1" applyFont="1" applyFill="1" applyBorder="1" applyProtection="1"/>
    <xf numFmtId="168" fontId="13" fillId="0" borderId="0" xfId="0" applyNumberFormat="1" applyFont="1" applyFill="1" applyBorder="1" applyProtection="1"/>
    <xf numFmtId="1" fontId="12" fillId="6" borderId="21" xfId="0" applyNumberFormat="1" applyFont="1" applyFill="1" applyBorder="1" applyAlignment="1" applyProtection="1">
      <alignment horizontal="center"/>
    </xf>
    <xf numFmtId="1" fontId="12" fillId="6" borderId="1" xfId="0" applyNumberFormat="1" applyFont="1" applyFill="1" applyBorder="1" applyAlignment="1" applyProtection="1">
      <alignment horizontal="center"/>
    </xf>
    <xf numFmtId="0" fontId="0" fillId="7" borderId="17" xfId="0" applyFill="1" applyBorder="1" applyAlignment="1" applyProtection="1">
      <alignment horizontal="center"/>
    </xf>
    <xf numFmtId="0" fontId="0" fillId="7" borderId="18" xfId="0" applyFill="1" applyBorder="1" applyAlignment="1" applyProtection="1">
      <alignment horizontal="center"/>
    </xf>
    <xf numFmtId="0" fontId="0" fillId="8" borderId="0" xfId="0" applyFill="1" applyProtection="1"/>
    <xf numFmtId="164" fontId="1" fillId="0" borderId="1" xfId="1" applyNumberFormat="1" applyFont="1" applyBorder="1" applyProtection="1"/>
    <xf numFmtId="1" fontId="12" fillId="6" borderId="25" xfId="0" applyNumberFormat="1" applyFont="1" applyFill="1" applyBorder="1" applyAlignment="1" applyProtection="1">
      <alignment horizontal="center"/>
    </xf>
    <xf numFmtId="1" fontId="12" fillId="6" borderId="22" xfId="0" applyNumberFormat="1" applyFont="1" applyFill="1" applyBorder="1" applyAlignment="1" applyProtection="1">
      <alignment horizontal="center"/>
    </xf>
    <xf numFmtId="1" fontId="12" fillId="6" borderId="23" xfId="0" applyNumberFormat="1" applyFont="1" applyFill="1" applyBorder="1" applyAlignment="1" applyProtection="1">
      <alignment horizontal="center"/>
    </xf>
    <xf numFmtId="1" fontId="12" fillId="6" borderId="9" xfId="0" applyNumberFormat="1" applyFont="1" applyFill="1" applyBorder="1" applyAlignment="1" applyProtection="1">
      <alignment horizontal="center"/>
    </xf>
    <xf numFmtId="164" fontId="0" fillId="8" borderId="0" xfId="1" applyNumberFormat="1" applyFont="1" applyFill="1" applyBorder="1" applyAlignment="1" applyProtection="1">
      <alignment horizontal="center"/>
    </xf>
    <xf numFmtId="43" fontId="0" fillId="8" borderId="0" xfId="1" applyFont="1" applyFill="1" applyBorder="1" applyAlignment="1" applyProtection="1">
      <alignment horizontal="center"/>
    </xf>
    <xf numFmtId="164" fontId="0" fillId="7" borderId="17" xfId="0" applyNumberFormat="1" applyFill="1" applyBorder="1" applyAlignment="1" applyProtection="1">
      <alignment horizontal="center"/>
    </xf>
    <xf numFmtId="167" fontId="0" fillId="7" borderId="17" xfId="0" applyNumberFormat="1" applyFill="1" applyBorder="1" applyAlignment="1" applyProtection="1">
      <alignment horizontal="center"/>
    </xf>
    <xf numFmtId="167" fontId="0" fillId="8" borderId="0" xfId="0" applyNumberFormat="1" applyFill="1" applyBorder="1" applyAlignment="1" applyProtection="1">
      <alignment horizontal="center"/>
    </xf>
    <xf numFmtId="0" fontId="0" fillId="7" borderId="19" xfId="0" applyFill="1" applyBorder="1" applyAlignment="1" applyProtection="1">
      <alignment horizontal="center"/>
    </xf>
    <xf numFmtId="37" fontId="0" fillId="8" borderId="0" xfId="0" quotePrefix="1" applyNumberFormat="1" applyFill="1" applyBorder="1" applyAlignment="1" applyProtection="1">
      <alignment horizontal="right"/>
    </xf>
    <xf numFmtId="37" fontId="0" fillId="9" borderId="24" xfId="0" quotePrefix="1" applyNumberFormat="1" applyFill="1" applyBorder="1" applyAlignment="1" applyProtection="1">
      <alignment horizontal="right"/>
    </xf>
    <xf numFmtId="170" fontId="0" fillId="9" borderId="21" xfId="2" quotePrefix="1" applyNumberFormat="1" applyFont="1" applyFill="1" applyBorder="1" applyAlignment="1" applyProtection="1">
      <alignment horizontal="right"/>
    </xf>
    <xf numFmtId="37" fontId="0" fillId="9" borderId="21" xfId="0" quotePrefix="1" applyNumberFormat="1" applyFill="1" applyBorder="1" applyAlignment="1" applyProtection="1">
      <alignment horizontal="right"/>
    </xf>
    <xf numFmtId="37" fontId="0" fillId="9" borderId="9" xfId="0" quotePrefix="1" applyNumberFormat="1" applyFill="1" applyBorder="1" applyAlignment="1" applyProtection="1">
      <alignment horizontal="right"/>
    </xf>
    <xf numFmtId="0" fontId="0" fillId="0" borderId="17" xfId="0" applyFill="1" applyBorder="1" applyAlignment="1" applyProtection="1">
      <alignment horizontal="center"/>
    </xf>
    <xf numFmtId="0" fontId="0" fillId="0" borderId="18" xfId="0" applyFill="1" applyBorder="1" applyAlignment="1" applyProtection="1">
      <alignment horizontal="center"/>
    </xf>
    <xf numFmtId="37" fontId="0" fillId="0" borderId="1" xfId="0" quotePrefix="1" applyNumberFormat="1" applyFill="1" applyBorder="1" applyAlignment="1" applyProtection="1">
      <alignment horizontal="right"/>
    </xf>
    <xf numFmtId="37" fontId="1" fillId="9" borderId="1" xfId="0" quotePrefix="1" applyNumberFormat="1" applyFont="1" applyFill="1" applyBorder="1" applyAlignment="1" applyProtection="1">
      <alignment horizontal="right"/>
    </xf>
    <xf numFmtId="49" fontId="0" fillId="0" borderId="17" xfId="0" applyNumberFormat="1" applyFill="1" applyBorder="1" applyAlignment="1" applyProtection="1">
      <alignment horizontal="center"/>
    </xf>
    <xf numFmtId="0" fontId="12" fillId="0" borderId="17" xfId="0" applyFont="1" applyFill="1" applyBorder="1" applyAlignment="1" applyProtection="1">
      <alignment horizontal="center"/>
    </xf>
    <xf numFmtId="0" fontId="12" fillId="0" borderId="18" xfId="0" applyFont="1" applyFill="1" applyBorder="1" applyAlignment="1" applyProtection="1">
      <alignment horizontal="center"/>
    </xf>
    <xf numFmtId="49" fontId="0" fillId="0" borderId="0" xfId="0" applyNumberFormat="1" applyFill="1" applyBorder="1" applyAlignment="1" applyProtection="1">
      <alignment horizontal="center"/>
    </xf>
    <xf numFmtId="0" fontId="12" fillId="0" borderId="0" xfId="0" applyFont="1" applyFill="1" applyBorder="1" applyAlignment="1" applyProtection="1">
      <alignment horizontal="center"/>
    </xf>
    <xf numFmtId="168" fontId="14" fillId="2" borderId="30" xfId="0" applyNumberFormat="1" applyFont="1" applyFill="1" applyBorder="1" applyProtection="1">
      <protection locked="0"/>
    </xf>
    <xf numFmtId="168" fontId="14" fillId="2" borderId="31" xfId="0" applyNumberFormat="1" applyFont="1" applyFill="1" applyBorder="1" applyProtection="1">
      <protection locked="0"/>
    </xf>
    <xf numFmtId="0" fontId="14" fillId="2" borderId="17" xfId="0" applyFont="1" applyFill="1" applyBorder="1" applyAlignment="1" applyProtection="1">
      <alignment vertical="center"/>
      <protection locked="0"/>
    </xf>
    <xf numFmtId="37" fontId="0" fillId="2" borderId="2" xfId="0" quotePrefix="1" applyNumberFormat="1" applyFill="1" applyBorder="1" applyAlignment="1" applyProtection="1">
      <alignment horizontal="right"/>
      <protection locked="0"/>
    </xf>
    <xf numFmtId="37" fontId="0" fillId="2" borderId="21" xfId="0" quotePrefix="1" applyNumberFormat="1" applyFill="1" applyBorder="1" applyAlignment="1" applyProtection="1">
      <alignment horizontal="right"/>
      <protection locked="0"/>
    </xf>
    <xf numFmtId="37" fontId="0" fillId="2" borderId="1" xfId="0" quotePrefix="1" applyNumberFormat="1" applyFill="1" applyBorder="1" applyAlignment="1" applyProtection="1">
      <alignment horizontal="right"/>
      <protection locked="0"/>
    </xf>
    <xf numFmtId="0" fontId="1" fillId="0" borderId="0" xfId="0" applyFont="1" applyAlignment="1" applyProtection="1">
      <alignment horizontal="center"/>
    </xf>
    <xf numFmtId="0" fontId="1" fillId="0" borderId="0" xfId="0" applyFont="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wrapText="1"/>
    </xf>
    <xf numFmtId="0" fontId="1" fillId="0" borderId="0" xfId="0" applyFont="1" applyBorder="1" applyAlignment="1" applyProtection="1">
      <alignment wrapText="1"/>
    </xf>
    <xf numFmtId="0" fontId="1"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0" xfId="0" applyFont="1" applyBorder="1" applyAlignment="1" applyProtection="1"/>
    <xf numFmtId="0" fontId="1" fillId="0" borderId="21" xfId="0" applyFont="1" applyBorder="1" applyAlignment="1" applyProtection="1">
      <alignment horizontal="center" vertical="center"/>
    </xf>
    <xf numFmtId="0" fontId="2" fillId="0" borderId="1" xfId="0" applyFont="1" applyBorder="1" applyProtection="1"/>
    <xf numFmtId="0" fontId="1" fillId="0" borderId="4" xfId="0" applyFont="1" applyBorder="1" applyAlignment="1" applyProtection="1">
      <alignment horizontal="center" vertical="center" wrapText="1"/>
    </xf>
    <xf numFmtId="0" fontId="0" fillId="0" borderId="13" xfId="0" applyBorder="1" applyAlignment="1" applyProtection="1">
      <alignment horizontal="center"/>
    </xf>
    <xf numFmtId="0" fontId="0" fillId="0" borderId="1" xfId="0" applyBorder="1" applyAlignment="1" applyProtection="1">
      <alignment horizontal="center" wrapText="1"/>
    </xf>
    <xf numFmtId="0" fontId="0" fillId="0" borderId="21" xfId="0" applyBorder="1" applyAlignment="1" applyProtection="1">
      <alignment horizontal="center"/>
    </xf>
    <xf numFmtId="0" fontId="1" fillId="0" borderId="1" xfId="0" applyFont="1" applyBorder="1" applyProtection="1"/>
    <xf numFmtId="0" fontId="1" fillId="0" borderId="3" xfId="0" applyFont="1" applyBorder="1" applyAlignment="1" applyProtection="1">
      <alignment horizontal="center" vertical="center" wrapText="1"/>
    </xf>
    <xf numFmtId="0" fontId="0" fillId="0" borderId="13" xfId="0" applyFill="1" applyBorder="1" applyProtection="1"/>
    <xf numFmtId="37" fontId="0" fillId="0" borderId="1" xfId="0" applyNumberFormat="1" applyFill="1" applyBorder="1" applyProtection="1"/>
    <xf numFmtId="0" fontId="0" fillId="0" borderId="4" xfId="0" applyFill="1" applyBorder="1" applyProtection="1"/>
    <xf numFmtId="164" fontId="0" fillId="0" borderId="21" xfId="1" applyNumberFormat="1" applyFont="1" applyFill="1" applyBorder="1" applyProtection="1"/>
    <xf numFmtId="0" fontId="0" fillId="0" borderId="0" xfId="0" applyFill="1" applyBorder="1" applyProtection="1"/>
    <xf numFmtId="0" fontId="0" fillId="0" borderId="1" xfId="0" applyBorder="1" applyAlignment="1" applyProtection="1">
      <alignment horizontal="center"/>
    </xf>
    <xf numFmtId="0" fontId="0" fillId="0" borderId="1" xfId="0" applyBorder="1" applyProtection="1"/>
    <xf numFmtId="0" fontId="0" fillId="0" borderId="1" xfId="0" applyFill="1" applyBorder="1" applyProtection="1"/>
    <xf numFmtId="0" fontId="0" fillId="0" borderId="13" xfId="0" applyBorder="1" applyProtection="1"/>
    <xf numFmtId="0" fontId="0" fillId="8" borderId="13" xfId="0" applyFill="1" applyBorder="1" applyProtection="1"/>
    <xf numFmtId="164" fontId="0" fillId="0" borderId="21" xfId="1" applyNumberFormat="1" applyFont="1" applyBorder="1" applyProtection="1"/>
    <xf numFmtId="0" fontId="0" fillId="0" borderId="12" xfId="0" applyBorder="1" applyProtection="1"/>
    <xf numFmtId="0" fontId="0" fillId="0" borderId="3" xfId="0" applyFill="1" applyBorder="1" applyProtection="1"/>
    <xf numFmtId="37" fontId="0" fillId="0" borderId="1" xfId="0" applyNumberFormat="1" applyBorder="1" applyProtection="1"/>
    <xf numFmtId="0" fontId="0" fillId="0" borderId="8" xfId="0" applyFill="1" applyBorder="1" applyProtection="1"/>
    <xf numFmtId="164" fontId="0" fillId="0" borderId="1" xfId="0" applyNumberFormat="1" applyFill="1" applyBorder="1" applyProtection="1"/>
    <xf numFmtId="172" fontId="0" fillId="0" borderId="1" xfId="2" applyNumberFormat="1" applyFont="1" applyBorder="1" applyProtection="1"/>
    <xf numFmtId="0" fontId="0" fillId="0" borderId="10" xfId="0" applyBorder="1" applyProtection="1"/>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4" xfId="0" applyBorder="1" applyAlignment="1" applyProtection="1">
      <alignment horizontal="center" wrapText="1"/>
    </xf>
    <xf numFmtId="0" fontId="0" fillId="0" borderId="4" xfId="0" applyFont="1" applyBorder="1" applyAlignment="1" applyProtection="1">
      <alignment horizontal="center"/>
    </xf>
    <xf numFmtId="0" fontId="0" fillId="0" borderId="8" xfId="0" applyBorder="1" applyAlignment="1" applyProtection="1">
      <alignment horizontal="center"/>
    </xf>
    <xf numFmtId="0" fontId="0" fillId="0" borderId="13" xfId="0" applyBorder="1" applyAlignment="1" applyProtection="1">
      <alignment horizontal="center" wrapText="1"/>
    </xf>
    <xf numFmtId="0" fontId="0" fillId="0" borderId="3" xfId="0" applyFont="1" applyBorder="1" applyAlignment="1" applyProtection="1">
      <alignment horizontal="center"/>
    </xf>
    <xf numFmtId="0" fontId="0" fillId="0" borderId="2" xfId="0" applyBorder="1" applyAlignment="1" applyProtection="1">
      <alignment horizontal="center"/>
    </xf>
    <xf numFmtId="0" fontId="0" fillId="8" borderId="0" xfId="0" applyFill="1" applyBorder="1" applyProtection="1"/>
    <xf numFmtId="0" fontId="0" fillId="0" borderId="21" xfId="0" applyBorder="1" applyProtection="1"/>
    <xf numFmtId="37" fontId="0" fillId="8" borderId="0" xfId="0" applyNumberFormat="1" applyFill="1" applyBorder="1" applyProtection="1"/>
    <xf numFmtId="0" fontId="0" fillId="0" borderId="6" xfId="0" applyBorder="1" applyProtection="1"/>
    <xf numFmtId="0" fontId="0" fillId="0" borderId="3" xfId="0" applyBorder="1" applyProtection="1"/>
    <xf numFmtId="164" fontId="0" fillId="0" borderId="1" xfId="1" applyNumberFormat="1" applyFont="1" applyFill="1" applyBorder="1" applyProtection="1"/>
    <xf numFmtId="172" fontId="0" fillId="0" borderId="0" xfId="0" applyNumberFormat="1" applyProtection="1"/>
    <xf numFmtId="0" fontId="2" fillId="0" borderId="1" xfId="0" applyFont="1" applyFill="1" applyBorder="1" applyProtection="1"/>
    <xf numFmtId="0" fontId="0" fillId="0" borderId="7" xfId="0" applyBorder="1" applyAlignment="1" applyProtection="1">
      <alignment horizontal="center"/>
    </xf>
    <xf numFmtId="0" fontId="0" fillId="0" borderId="12" xfId="0" applyBorder="1" applyAlignment="1" applyProtection="1">
      <alignment horizontal="center"/>
    </xf>
    <xf numFmtId="0" fontId="0" fillId="0" borderId="3" xfId="0" applyBorder="1" applyAlignment="1" applyProtection="1">
      <alignment horizontal="center"/>
    </xf>
    <xf numFmtId="0" fontId="0" fillId="0" borderId="3" xfId="0" applyBorder="1" applyAlignment="1" applyProtection="1">
      <alignment horizontal="center" wrapText="1"/>
    </xf>
    <xf numFmtId="164" fontId="0" fillId="0" borderId="1" xfId="1" applyNumberFormat="1" applyFont="1" applyBorder="1" applyProtection="1"/>
    <xf numFmtId="0" fontId="0" fillId="0" borderId="2" xfId="0" applyBorder="1" applyProtection="1"/>
    <xf numFmtId="0" fontId="0" fillId="0" borderId="5" xfId="0" applyFill="1" applyBorder="1" applyProtection="1"/>
    <xf numFmtId="0" fontId="0" fillId="0" borderId="11" xfId="0" applyBorder="1" applyAlignment="1" applyProtection="1">
      <alignment horizontal="center"/>
    </xf>
    <xf numFmtId="0" fontId="0" fillId="0" borderId="5" xfId="0" applyBorder="1" applyAlignment="1" applyProtection="1">
      <alignment horizontal="center"/>
    </xf>
    <xf numFmtId="164" fontId="0" fillId="0" borderId="6" xfId="1" applyNumberFormat="1" applyFont="1" applyFill="1" applyBorder="1" applyProtection="1"/>
    <xf numFmtId="0" fontId="0" fillId="0" borderId="4" xfId="0" applyBorder="1" applyProtection="1"/>
    <xf numFmtId="164" fontId="0" fillId="0" borderId="4" xfId="1" applyNumberFormat="1" applyFont="1" applyBorder="1" applyProtection="1"/>
    <xf numFmtId="0" fontId="0" fillId="0" borderId="12" xfId="0" applyFill="1" applyBorder="1" applyProtection="1"/>
    <xf numFmtId="0" fontId="0" fillId="0" borderId="11" xfId="0" applyBorder="1" applyProtection="1"/>
    <xf numFmtId="0" fontId="0" fillId="0" borderId="21" xfId="0" applyFill="1" applyBorder="1" applyProtection="1"/>
    <xf numFmtId="0" fontId="1" fillId="0" borderId="1" xfId="0" applyFont="1" applyFill="1" applyBorder="1" applyProtection="1"/>
    <xf numFmtId="164" fontId="0" fillId="0" borderId="1" xfId="0" applyNumberFormat="1" applyBorder="1" applyProtection="1"/>
    <xf numFmtId="10" fontId="0" fillId="0" borderId="1" xfId="0" applyNumberFormat="1" applyBorder="1" applyProtection="1"/>
    <xf numFmtId="164" fontId="0" fillId="0" borderId="35" xfId="1" applyNumberFormat="1" applyFont="1" applyBorder="1" applyProtection="1"/>
    <xf numFmtId="10" fontId="1" fillId="0" borderId="1" xfId="0" applyNumberFormat="1" applyFont="1" applyBorder="1" applyProtection="1"/>
    <xf numFmtId="0" fontId="1" fillId="0" borderId="13" xfId="0" applyFont="1" applyBorder="1" applyProtection="1"/>
    <xf numFmtId="164" fontId="1" fillId="0" borderId="36" xfId="1" applyNumberFormat="1" applyFont="1" applyBorder="1" applyProtection="1"/>
    <xf numFmtId="0" fontId="0" fillId="0" borderId="13" xfId="0" applyFont="1" applyFill="1" applyBorder="1" applyProtection="1"/>
    <xf numFmtId="0" fontId="1" fillId="0" borderId="0" xfId="0" applyFont="1" applyFill="1" applyBorder="1" applyProtection="1"/>
    <xf numFmtId="0" fontId="0" fillId="3" borderId="1" xfId="0" applyFill="1" applyBorder="1" applyAlignment="1" applyProtection="1">
      <alignment horizontal="center"/>
    </xf>
    <xf numFmtId="172" fontId="0" fillId="0" borderId="1" xfId="0" applyNumberFormat="1" applyBorder="1" applyProtection="1"/>
    <xf numFmtId="172" fontId="1" fillId="0" borderId="1" xfId="0" applyNumberFormat="1" applyFont="1" applyBorder="1" applyProtection="1"/>
    <xf numFmtId="164" fontId="0" fillId="2" borderId="21" xfId="1" applyNumberFormat="1" applyFont="1" applyFill="1" applyBorder="1" applyProtection="1">
      <protection locked="0"/>
    </xf>
    <xf numFmtId="164" fontId="0" fillId="2" borderId="6" xfId="1" applyNumberFormat="1" applyFont="1" applyFill="1" applyBorder="1" applyProtection="1">
      <protection locked="0"/>
    </xf>
    <xf numFmtId="164" fontId="0" fillId="2" borderId="1" xfId="1" applyNumberFormat="1" applyFont="1" applyFill="1" applyBorder="1" applyProtection="1">
      <protection locked="0"/>
    </xf>
    <xf numFmtId="0" fontId="0" fillId="2" borderId="1" xfId="0" applyFill="1" applyBorder="1" applyProtection="1">
      <protection locked="0"/>
    </xf>
    <xf numFmtId="174" fontId="0" fillId="2" borderId="1" xfId="0" applyNumberFormat="1" applyFill="1" applyBorder="1" applyProtection="1">
      <protection locked="0"/>
    </xf>
    <xf numFmtId="37" fontId="0" fillId="2" borderId="1" xfId="0" applyNumberFormat="1" applyFill="1" applyBorder="1" applyProtection="1">
      <protection locked="0"/>
    </xf>
    <xf numFmtId="43" fontId="0" fillId="2" borderId="1" xfId="1" applyNumberFormat="1" applyFont="1" applyFill="1" applyBorder="1" applyProtection="1">
      <protection locked="0"/>
    </xf>
    <xf numFmtId="43" fontId="0" fillId="2" borderId="4" xfId="1" applyNumberFormat="1" applyFont="1" applyFill="1" applyBorder="1" applyProtection="1">
      <protection locked="0"/>
    </xf>
    <xf numFmtId="0" fontId="0" fillId="2" borderId="4" xfId="0" applyFill="1" applyBorder="1" applyProtection="1">
      <protection locked="0"/>
    </xf>
  </cellXfs>
  <cellStyles count="5">
    <cellStyle name="Comma" xfId="1" builtinId="3"/>
    <cellStyle name="Comma 6" xfId="3"/>
    <cellStyle name="Currency" xfId="2" builtinId="4"/>
    <cellStyle name="Normal" xfId="0" builtinId="0"/>
    <cellStyle name="Percent 6" xfId="4"/>
  </cellStyles>
  <dxfs count="1">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tabSelected="1" topLeftCell="A6" zoomScaleNormal="100" workbookViewId="0">
      <selection activeCell="L8" sqref="L8"/>
    </sheetView>
  </sheetViews>
  <sheetFormatPr defaultRowHeight="14.25" outlineLevelRow="1"/>
  <cols>
    <col min="1" max="1" width="9.265625" style="1" customWidth="1"/>
    <col min="2" max="2" width="43.265625" style="1" customWidth="1"/>
    <col min="3" max="3" width="7.1328125" style="1" customWidth="1"/>
    <col min="4" max="4" width="10.265625" style="1" customWidth="1"/>
    <col min="5" max="5" width="7.73046875" style="1" customWidth="1"/>
    <col min="6" max="6" width="20.265625" style="1" customWidth="1"/>
    <col min="7" max="7" width="14.59765625" style="1" customWidth="1"/>
    <col min="8" max="10" width="17.3984375" style="1" customWidth="1"/>
    <col min="11" max="11" width="21.1328125" style="1" customWidth="1"/>
    <col min="12" max="12" width="16.59765625" style="1" customWidth="1"/>
    <col min="13" max="13" width="12.3984375" style="1" bestFit="1" customWidth="1"/>
    <col min="14" max="14" width="12" style="1" bestFit="1" customWidth="1"/>
    <col min="15" max="16384" width="9.06640625" style="1"/>
  </cols>
  <sheetData>
    <row r="1" spans="1:27">
      <c r="B1" s="2"/>
    </row>
    <row r="2" spans="1:27">
      <c r="A2" s="67"/>
      <c r="B2" s="67"/>
      <c r="C2" s="67"/>
      <c r="D2" s="67"/>
      <c r="E2" s="67"/>
      <c r="K2" s="77" t="s">
        <v>70</v>
      </c>
      <c r="L2" s="6"/>
    </row>
    <row r="3" spans="1:27" ht="17.649999999999999">
      <c r="A3" s="67"/>
      <c r="C3" s="76"/>
      <c r="D3" s="76"/>
      <c r="E3" s="76"/>
      <c r="F3" s="76"/>
      <c r="G3" s="76"/>
      <c r="H3" s="76"/>
      <c r="I3" s="76"/>
      <c r="J3" s="76"/>
      <c r="K3" s="77" t="s">
        <v>71</v>
      </c>
      <c r="L3" s="4"/>
    </row>
    <row r="4" spans="1:27">
      <c r="B4" s="92" t="s">
        <v>32</v>
      </c>
      <c r="C4" s="92"/>
      <c r="D4" s="92"/>
      <c r="E4" s="92"/>
      <c r="F4" s="92"/>
      <c r="G4" s="92"/>
      <c r="H4" s="92"/>
      <c r="I4" s="92"/>
      <c r="K4" s="77" t="s">
        <v>72</v>
      </c>
      <c r="L4" s="4"/>
    </row>
    <row r="5" spans="1:27" ht="18" customHeight="1">
      <c r="B5" s="92"/>
      <c r="C5" s="92"/>
      <c r="D5" s="92"/>
      <c r="E5" s="92"/>
      <c r="F5" s="92"/>
      <c r="G5" s="92"/>
      <c r="H5" s="92"/>
      <c r="I5" s="92"/>
      <c r="J5" s="76"/>
      <c r="K5" s="77" t="s">
        <v>73</v>
      </c>
      <c r="L5" s="4"/>
    </row>
    <row r="6" spans="1:27" ht="15" customHeight="1">
      <c r="B6" s="92"/>
      <c r="C6" s="92"/>
      <c r="D6" s="92"/>
      <c r="E6" s="92"/>
      <c r="F6" s="92"/>
      <c r="G6" s="92"/>
      <c r="H6" s="92"/>
      <c r="I6" s="92"/>
      <c r="J6" s="76"/>
      <c r="K6" s="77" t="s">
        <v>74</v>
      </c>
      <c r="L6" s="6"/>
    </row>
    <row r="7" spans="1:27">
      <c r="B7" s="5"/>
      <c r="K7" s="77"/>
      <c r="L7" s="3"/>
    </row>
    <row r="8" spans="1:27">
      <c r="B8" s="5"/>
      <c r="K8" s="77" t="s">
        <v>75</v>
      </c>
      <c r="L8" s="78"/>
    </row>
    <row r="9" spans="1:27">
      <c r="B9" s="5"/>
      <c r="K9" s="7"/>
    </row>
    <row r="10" spans="1:27" ht="14.65" thickBot="1">
      <c r="A10" s="13"/>
      <c r="B10" s="14"/>
      <c r="C10" s="15"/>
      <c r="D10" s="16"/>
      <c r="E10" s="16"/>
      <c r="F10" s="16"/>
      <c r="G10" s="13"/>
      <c r="H10" s="13"/>
      <c r="I10" s="13"/>
      <c r="J10" s="13"/>
      <c r="K10" s="13"/>
      <c r="L10" s="16"/>
      <c r="Q10" s="19"/>
      <c r="R10" s="19"/>
      <c r="S10" s="19"/>
      <c r="T10" s="19"/>
      <c r="U10" s="19"/>
      <c r="V10" s="19"/>
      <c r="Y10" s="10"/>
      <c r="Z10" s="10"/>
      <c r="AA10" s="10"/>
    </row>
    <row r="11" spans="1:27" ht="15.4">
      <c r="A11" s="17"/>
      <c r="B11" s="18"/>
      <c r="C11" s="19"/>
      <c r="D11" s="19"/>
      <c r="E11" s="19"/>
      <c r="F11" s="19"/>
      <c r="G11" s="10"/>
      <c r="H11" s="19"/>
      <c r="I11" s="19"/>
      <c r="J11" s="19"/>
      <c r="K11" s="19"/>
      <c r="L11" s="20"/>
      <c r="M11" s="8"/>
      <c r="N11" s="18"/>
      <c r="O11" s="19"/>
      <c r="P11" s="19"/>
      <c r="Q11" s="19"/>
      <c r="R11" s="19"/>
      <c r="S11" s="19"/>
      <c r="T11" s="19"/>
      <c r="U11" s="19"/>
      <c r="V11" s="19"/>
      <c r="Y11" s="10"/>
      <c r="Z11" s="10"/>
      <c r="AA11" s="10"/>
    </row>
    <row r="12" spans="1:27" ht="15.4">
      <c r="A12" s="20" t="s">
        <v>33</v>
      </c>
      <c r="B12" s="8" t="s">
        <v>84</v>
      </c>
      <c r="C12" s="18"/>
      <c r="D12" s="19"/>
      <c r="E12" s="19"/>
      <c r="F12" s="19"/>
      <c r="G12" s="10"/>
      <c r="H12" s="19"/>
      <c r="I12" s="19"/>
      <c r="J12" s="19"/>
      <c r="K12" s="19"/>
      <c r="L12" s="20"/>
      <c r="M12" s="8"/>
      <c r="N12" s="18"/>
      <c r="O12" s="19"/>
      <c r="P12" s="19"/>
      <c r="Q12" s="19"/>
      <c r="R12" s="19"/>
      <c r="S12" s="19"/>
      <c r="T12" s="19"/>
      <c r="U12" s="19"/>
      <c r="V12" s="19"/>
      <c r="Y12" s="10"/>
      <c r="Z12" s="10"/>
      <c r="AA12" s="10"/>
    </row>
    <row r="13" spans="1:27" ht="15.75" thickBot="1">
      <c r="A13" s="17"/>
      <c r="B13" s="18"/>
      <c r="C13" s="19"/>
      <c r="D13" s="19"/>
      <c r="E13" s="19"/>
      <c r="F13" s="19"/>
      <c r="G13" s="10"/>
      <c r="H13" s="19"/>
      <c r="I13" s="19"/>
      <c r="J13" s="19"/>
      <c r="K13" s="19"/>
      <c r="L13" s="20"/>
      <c r="M13" s="8"/>
      <c r="N13" s="18"/>
      <c r="O13" s="19"/>
      <c r="P13" s="19"/>
      <c r="Q13" s="19"/>
      <c r="R13" s="19"/>
      <c r="S13" s="19"/>
      <c r="T13" s="19"/>
      <c r="U13" s="19"/>
      <c r="V13" s="19"/>
      <c r="Y13" s="10"/>
      <c r="Z13" s="10"/>
      <c r="AA13" s="10"/>
    </row>
    <row r="14" spans="1:27" ht="14.65" thickBot="1">
      <c r="A14" s="10"/>
      <c r="B14" s="21" t="s">
        <v>34</v>
      </c>
      <c r="C14" s="21"/>
      <c r="D14" s="21"/>
      <c r="E14" s="21"/>
      <c r="F14" s="10"/>
      <c r="G14" s="56"/>
      <c r="H14" s="57"/>
      <c r="J14" s="60"/>
      <c r="K14" s="60"/>
      <c r="L14" s="7"/>
      <c r="N14" s="22"/>
      <c r="O14" s="22"/>
      <c r="P14" s="10"/>
    </row>
    <row r="15" spans="1:27">
      <c r="A15" s="20"/>
      <c r="B15" s="23" t="s">
        <v>36</v>
      </c>
      <c r="C15" s="21" t="s">
        <v>37</v>
      </c>
      <c r="D15" s="21"/>
      <c r="E15" s="21"/>
      <c r="F15" s="12"/>
      <c r="G15" s="58" t="s">
        <v>2</v>
      </c>
      <c r="H15" s="64" t="s">
        <v>1</v>
      </c>
      <c r="J15" s="61"/>
      <c r="K15" s="61"/>
      <c r="L15" s="7"/>
      <c r="N15" s="22"/>
      <c r="O15" s="22"/>
      <c r="P15" s="10"/>
    </row>
    <row r="16" spans="1:27" ht="14.65" thickBot="1">
      <c r="A16" s="10"/>
      <c r="B16" s="24"/>
      <c r="C16" s="10"/>
      <c r="D16" s="21"/>
      <c r="E16" s="21"/>
      <c r="F16" s="10"/>
      <c r="G16" s="59"/>
      <c r="H16" s="65"/>
      <c r="J16" s="61"/>
      <c r="K16" s="61"/>
      <c r="L16" s="7"/>
      <c r="N16" s="22"/>
      <c r="O16" s="22"/>
      <c r="P16" s="10"/>
    </row>
    <row r="17" spans="1:16" ht="29.25" customHeight="1">
      <c r="A17" s="10"/>
      <c r="B17" s="25" t="s">
        <v>38</v>
      </c>
      <c r="C17" s="93" t="s">
        <v>39</v>
      </c>
      <c r="D17" s="94"/>
      <c r="E17" s="95"/>
      <c r="F17" s="54"/>
      <c r="G17" s="26">
        <v>20.09</v>
      </c>
      <c r="H17" s="131">
        <v>20.09</v>
      </c>
      <c r="J17" s="63"/>
      <c r="K17" s="63"/>
      <c r="L17" s="7"/>
      <c r="N17" s="10"/>
      <c r="O17" s="10"/>
      <c r="P17" s="10"/>
    </row>
    <row r="18" spans="1:16" ht="32.25" customHeight="1">
      <c r="A18" s="10"/>
      <c r="B18" s="25" t="s">
        <v>40</v>
      </c>
      <c r="C18" s="93" t="s">
        <v>41</v>
      </c>
      <c r="D18" s="94"/>
      <c r="E18" s="95"/>
      <c r="F18" s="55"/>
      <c r="G18" s="27">
        <v>106.94</v>
      </c>
      <c r="H18" s="132">
        <v>106.94</v>
      </c>
      <c r="J18" s="63"/>
      <c r="K18" s="63"/>
      <c r="L18" s="7"/>
      <c r="N18" s="10"/>
      <c r="O18" s="10"/>
      <c r="P18" s="10"/>
    </row>
    <row r="19" spans="1:16">
      <c r="A19" s="10"/>
      <c r="B19" s="25" t="s">
        <v>42</v>
      </c>
      <c r="C19" s="96"/>
      <c r="D19" s="97"/>
      <c r="E19" s="98"/>
      <c r="F19" s="55"/>
      <c r="G19" s="99"/>
      <c r="H19" s="132">
        <v>1</v>
      </c>
      <c r="J19" s="100"/>
      <c r="K19" s="63"/>
      <c r="L19" s="7"/>
      <c r="N19" s="10"/>
      <c r="O19" s="10"/>
      <c r="P19" s="10"/>
    </row>
    <row r="20" spans="1:16" ht="40.5" customHeight="1">
      <c r="A20" s="10"/>
      <c r="B20" s="28" t="s">
        <v>43</v>
      </c>
      <c r="C20" s="93" t="s">
        <v>44</v>
      </c>
      <c r="D20" s="94"/>
      <c r="E20" s="95"/>
      <c r="F20" s="55"/>
      <c r="G20" s="29"/>
      <c r="H20" s="66">
        <f>SUM(H17:H19)</f>
        <v>128.03</v>
      </c>
      <c r="J20" s="62"/>
      <c r="K20" s="62"/>
      <c r="L20" s="7"/>
      <c r="N20" s="10"/>
      <c r="O20" s="10"/>
      <c r="P20" s="10"/>
    </row>
    <row r="21" spans="1:16" ht="14.65" thickBot="1">
      <c r="A21" s="13"/>
      <c r="B21" s="13"/>
      <c r="C21" s="13"/>
      <c r="D21" s="13"/>
      <c r="E21" s="13"/>
      <c r="F21" s="13"/>
      <c r="G21" s="13"/>
      <c r="H21" s="13"/>
      <c r="I21" s="13"/>
      <c r="J21" s="13"/>
      <c r="K21" s="13"/>
      <c r="L21" s="13"/>
      <c r="M21" s="10"/>
      <c r="N21" s="10"/>
      <c r="O21" s="10"/>
      <c r="P21" s="10"/>
    </row>
    <row r="22" spans="1:16">
      <c r="A22" s="10"/>
      <c r="B22" s="10"/>
      <c r="C22" s="10"/>
      <c r="D22" s="10"/>
      <c r="E22" s="10"/>
      <c r="F22" s="10"/>
      <c r="G22" s="10"/>
      <c r="H22" s="10"/>
      <c r="I22" s="10"/>
      <c r="J22" s="10"/>
      <c r="K22" s="10"/>
      <c r="L22" s="10"/>
      <c r="M22" s="10"/>
      <c r="N22" s="10"/>
      <c r="O22" s="10"/>
      <c r="P22" s="10"/>
    </row>
    <row r="23" spans="1:16" ht="15.75" customHeight="1" outlineLevel="1">
      <c r="A23" s="20" t="s">
        <v>35</v>
      </c>
      <c r="B23" s="8" t="s">
        <v>45</v>
      </c>
      <c r="C23" s="10"/>
      <c r="D23" s="10"/>
      <c r="E23" s="10"/>
      <c r="F23" s="10"/>
      <c r="G23" s="10"/>
      <c r="H23" s="10"/>
      <c r="I23" s="10"/>
      <c r="J23" s="10"/>
      <c r="K23" s="10"/>
      <c r="L23" s="10"/>
      <c r="M23" s="10"/>
      <c r="N23" s="10"/>
      <c r="O23" s="10"/>
      <c r="P23" s="10"/>
    </row>
    <row r="24" spans="1:16" ht="15" customHeight="1" outlineLevel="1">
      <c r="A24" s="10"/>
      <c r="B24" s="30" t="s">
        <v>46</v>
      </c>
      <c r="C24" s="10"/>
      <c r="D24" s="10"/>
      <c r="E24" s="10"/>
      <c r="F24" s="10"/>
      <c r="G24" s="10"/>
      <c r="H24" s="10"/>
      <c r="I24" s="10"/>
      <c r="J24" s="10"/>
      <c r="K24" s="10"/>
      <c r="L24" s="10"/>
      <c r="M24" s="10"/>
      <c r="N24" s="10"/>
      <c r="O24" s="10"/>
      <c r="P24" s="10"/>
    </row>
    <row r="25" spans="1:16" ht="15" customHeight="1" outlineLevel="1">
      <c r="A25" s="10"/>
      <c r="B25" s="30"/>
      <c r="C25" s="10"/>
      <c r="D25" s="10"/>
      <c r="E25" s="10"/>
      <c r="F25" s="10"/>
      <c r="G25" s="10"/>
      <c r="H25" s="10"/>
      <c r="I25" s="10"/>
      <c r="J25" s="10"/>
      <c r="K25" s="10"/>
      <c r="L25" s="10"/>
      <c r="M25" s="10"/>
      <c r="N25" s="10"/>
      <c r="O25" s="10"/>
      <c r="P25" s="10"/>
    </row>
    <row r="26" spans="1:16" ht="15" customHeight="1" outlineLevel="1">
      <c r="A26" s="10"/>
      <c r="B26" s="31" t="s">
        <v>57</v>
      </c>
      <c r="E26" s="73"/>
      <c r="F26" s="101"/>
      <c r="G26" s="102" t="s">
        <v>16</v>
      </c>
      <c r="H26" s="102"/>
      <c r="I26" s="102"/>
      <c r="J26" s="102"/>
      <c r="K26" s="102"/>
      <c r="L26" s="102"/>
      <c r="M26" s="10"/>
      <c r="N26" s="10"/>
      <c r="O26" s="10"/>
      <c r="P26" s="10"/>
    </row>
    <row r="27" spans="1:16" ht="15" customHeight="1" outlineLevel="1">
      <c r="A27" s="10"/>
      <c r="B27" s="32" t="s">
        <v>47</v>
      </c>
      <c r="C27" s="34"/>
      <c r="D27" s="34" t="s">
        <v>48</v>
      </c>
      <c r="E27" s="37" t="s">
        <v>49</v>
      </c>
      <c r="F27" s="38"/>
      <c r="G27" s="38"/>
      <c r="H27" s="38"/>
      <c r="I27" s="38"/>
      <c r="J27" s="38"/>
      <c r="K27" s="38"/>
      <c r="L27" s="38"/>
      <c r="M27" s="10"/>
      <c r="N27" s="10"/>
      <c r="O27" s="10"/>
      <c r="P27" s="10"/>
    </row>
    <row r="28" spans="1:16" ht="42.75" customHeight="1" outlineLevel="1">
      <c r="A28" s="10"/>
      <c r="B28" s="39" t="s">
        <v>52</v>
      </c>
      <c r="C28" s="33" t="s">
        <v>53</v>
      </c>
      <c r="D28" s="33" t="s">
        <v>54</v>
      </c>
      <c r="E28" s="40" t="s">
        <v>54</v>
      </c>
      <c r="F28" s="50" t="s">
        <v>76</v>
      </c>
      <c r="G28" s="50"/>
      <c r="H28" s="50" t="s">
        <v>77</v>
      </c>
      <c r="I28" s="50" t="s">
        <v>78</v>
      </c>
      <c r="J28" s="50" t="s">
        <v>59</v>
      </c>
      <c r="K28" s="50" t="s">
        <v>60</v>
      </c>
      <c r="L28" s="41" t="s">
        <v>51</v>
      </c>
      <c r="M28" s="10"/>
      <c r="N28" s="10"/>
      <c r="O28" s="10"/>
      <c r="P28" s="10"/>
    </row>
    <row r="29" spans="1:16" ht="15" customHeight="1" outlineLevel="1">
      <c r="A29" s="10"/>
      <c r="B29" s="133"/>
      <c r="C29" s="103" t="s">
        <v>4</v>
      </c>
      <c r="D29" s="103">
        <v>4006</v>
      </c>
      <c r="E29" s="104">
        <v>4705</v>
      </c>
      <c r="F29" s="134"/>
      <c r="G29" s="105"/>
      <c r="H29" s="135"/>
      <c r="I29" s="136"/>
      <c r="J29" s="51">
        <f t="shared" ref="J29:J37" si="0">+$G$17/1000</f>
        <v>2.009E-2</v>
      </c>
      <c r="K29" s="51">
        <f t="shared" ref="K29:K37" si="1">+$H$20/1000</f>
        <v>0.12803</v>
      </c>
      <c r="L29" s="43">
        <f t="shared" ref="L29:L37" si="2">(+F29+H29)*J29+(I29*K29)</f>
        <v>0</v>
      </c>
      <c r="M29" s="10"/>
      <c r="N29" s="10"/>
      <c r="O29" s="10"/>
      <c r="P29" s="10"/>
    </row>
    <row r="30" spans="1:16" ht="15" customHeight="1" outlineLevel="1">
      <c r="A30" s="10"/>
      <c r="B30" s="133"/>
      <c r="C30" s="103" t="s">
        <v>4</v>
      </c>
      <c r="D30" s="103">
        <v>4010</v>
      </c>
      <c r="E30" s="104">
        <v>4705</v>
      </c>
      <c r="F30" s="134"/>
      <c r="G30" s="105"/>
      <c r="H30" s="135"/>
      <c r="I30" s="136"/>
      <c r="J30" s="51">
        <f t="shared" si="0"/>
        <v>2.009E-2</v>
      </c>
      <c r="K30" s="51">
        <f t="shared" si="1"/>
        <v>0.12803</v>
      </c>
      <c r="L30" s="43">
        <f t="shared" si="2"/>
        <v>0</v>
      </c>
      <c r="M30" s="10"/>
      <c r="N30" s="10"/>
      <c r="O30" s="10"/>
      <c r="P30" s="10"/>
    </row>
    <row r="31" spans="1:16" ht="15" customHeight="1" outlineLevel="1">
      <c r="A31" s="10"/>
      <c r="B31" s="133"/>
      <c r="C31" s="103" t="s">
        <v>4</v>
      </c>
      <c r="D31" s="103">
        <v>4035</v>
      </c>
      <c r="E31" s="104">
        <v>4705</v>
      </c>
      <c r="F31" s="134"/>
      <c r="G31" s="105"/>
      <c r="H31" s="135"/>
      <c r="I31" s="136"/>
      <c r="J31" s="51">
        <f t="shared" si="0"/>
        <v>2.009E-2</v>
      </c>
      <c r="K31" s="51">
        <f t="shared" si="1"/>
        <v>0.12803</v>
      </c>
      <c r="L31" s="43">
        <f t="shared" si="2"/>
        <v>0</v>
      </c>
      <c r="M31" s="10"/>
      <c r="N31" s="10"/>
      <c r="O31" s="10"/>
      <c r="P31" s="10"/>
    </row>
    <row r="32" spans="1:16" ht="15" customHeight="1" outlineLevel="1">
      <c r="A32" s="10"/>
      <c r="B32" s="133"/>
      <c r="C32" s="103" t="s">
        <v>4</v>
      </c>
      <c r="D32" s="103">
        <v>4010</v>
      </c>
      <c r="E32" s="104">
        <v>4705</v>
      </c>
      <c r="F32" s="134"/>
      <c r="G32" s="105"/>
      <c r="H32" s="135"/>
      <c r="I32" s="136"/>
      <c r="J32" s="51">
        <f t="shared" si="0"/>
        <v>2.009E-2</v>
      </c>
      <c r="K32" s="51">
        <f t="shared" si="1"/>
        <v>0.12803</v>
      </c>
      <c r="L32" s="43">
        <f t="shared" si="2"/>
        <v>0</v>
      </c>
      <c r="M32" s="10"/>
      <c r="N32" s="10"/>
      <c r="O32" s="10"/>
      <c r="P32" s="10"/>
    </row>
    <row r="33" spans="1:16" ht="15" customHeight="1" outlineLevel="1">
      <c r="A33" s="10"/>
      <c r="B33" s="133"/>
      <c r="C33" s="103" t="s">
        <v>4</v>
      </c>
      <c r="D33" s="103">
        <v>4025</v>
      </c>
      <c r="E33" s="104">
        <v>4705</v>
      </c>
      <c r="F33" s="134"/>
      <c r="G33" s="105"/>
      <c r="H33" s="135"/>
      <c r="I33" s="136"/>
      <c r="J33" s="51">
        <f t="shared" si="0"/>
        <v>2.009E-2</v>
      </c>
      <c r="K33" s="51">
        <f t="shared" si="1"/>
        <v>0.12803</v>
      </c>
      <c r="L33" s="43">
        <f t="shared" si="2"/>
        <v>0</v>
      </c>
      <c r="M33" s="10"/>
      <c r="N33" s="10"/>
      <c r="O33" s="10"/>
      <c r="P33" s="10"/>
    </row>
    <row r="34" spans="1:16" ht="15" customHeight="1" outlineLevel="1">
      <c r="A34" s="10"/>
      <c r="B34" s="133"/>
      <c r="C34" s="103" t="s">
        <v>4</v>
      </c>
      <c r="D34" s="103">
        <v>4025</v>
      </c>
      <c r="E34" s="104">
        <v>4705</v>
      </c>
      <c r="F34" s="134"/>
      <c r="G34" s="105"/>
      <c r="H34" s="135"/>
      <c r="I34" s="136"/>
      <c r="J34" s="51">
        <f t="shared" si="0"/>
        <v>2.009E-2</v>
      </c>
      <c r="K34" s="51">
        <f t="shared" si="1"/>
        <v>0.12803</v>
      </c>
      <c r="L34" s="43">
        <f t="shared" si="2"/>
        <v>0</v>
      </c>
      <c r="M34" s="10"/>
      <c r="N34" s="10"/>
      <c r="O34" s="10"/>
      <c r="P34" s="10"/>
    </row>
    <row r="35" spans="1:16" ht="15" customHeight="1" outlineLevel="1">
      <c r="A35" s="10"/>
      <c r="B35" s="133"/>
      <c r="C35" s="103" t="s">
        <v>4</v>
      </c>
      <c r="D35" s="103">
        <v>4025</v>
      </c>
      <c r="E35" s="104">
        <v>4705</v>
      </c>
      <c r="F35" s="134"/>
      <c r="G35" s="105"/>
      <c r="H35" s="135"/>
      <c r="I35" s="136"/>
      <c r="J35" s="51">
        <f t="shared" si="0"/>
        <v>2.009E-2</v>
      </c>
      <c r="K35" s="51">
        <f t="shared" si="1"/>
        <v>0.12803</v>
      </c>
      <c r="L35" s="43">
        <f t="shared" si="2"/>
        <v>0</v>
      </c>
      <c r="M35" s="10"/>
      <c r="N35" s="10"/>
      <c r="O35" s="10"/>
      <c r="P35" s="10"/>
    </row>
    <row r="36" spans="1:16" ht="15" customHeight="1" outlineLevel="1">
      <c r="A36" s="10"/>
      <c r="B36" s="133"/>
      <c r="C36" s="103" t="s">
        <v>4</v>
      </c>
      <c r="D36" s="103">
        <v>4025</v>
      </c>
      <c r="E36" s="104">
        <v>4705</v>
      </c>
      <c r="F36" s="134"/>
      <c r="G36" s="105"/>
      <c r="H36" s="135"/>
      <c r="I36" s="136"/>
      <c r="J36" s="51">
        <f t="shared" si="0"/>
        <v>2.009E-2</v>
      </c>
      <c r="K36" s="51">
        <f t="shared" si="1"/>
        <v>0.12803</v>
      </c>
      <c r="L36" s="43">
        <f t="shared" si="2"/>
        <v>0</v>
      </c>
      <c r="M36" s="10"/>
      <c r="N36" s="10"/>
      <c r="O36" s="10"/>
      <c r="P36" s="10"/>
    </row>
    <row r="37" spans="1:16" ht="15" customHeight="1" outlineLevel="1">
      <c r="A37" s="10"/>
      <c r="B37" s="133"/>
      <c r="C37" s="103" t="s">
        <v>4</v>
      </c>
      <c r="D37" s="103">
        <v>4025</v>
      </c>
      <c r="E37" s="104">
        <v>4705</v>
      </c>
      <c r="F37" s="134"/>
      <c r="G37" s="105"/>
      <c r="H37" s="135"/>
      <c r="I37" s="136"/>
      <c r="J37" s="51">
        <f t="shared" si="0"/>
        <v>2.009E-2</v>
      </c>
      <c r="K37" s="51">
        <f t="shared" si="1"/>
        <v>0.12803</v>
      </c>
      <c r="L37" s="43">
        <f t="shared" si="2"/>
        <v>0</v>
      </c>
      <c r="M37" s="10"/>
      <c r="N37" s="10"/>
      <c r="O37" s="10"/>
      <c r="P37" s="10"/>
    </row>
    <row r="38" spans="1:16" ht="15" customHeight="1" outlineLevel="1">
      <c r="A38" s="10"/>
      <c r="B38" s="79" t="s">
        <v>13</v>
      </c>
      <c r="C38" s="80"/>
      <c r="D38" s="81"/>
      <c r="E38" s="82"/>
      <c r="F38" s="45">
        <f>SUM(F29:F37)</f>
        <v>0</v>
      </c>
      <c r="G38" s="106"/>
      <c r="H38" s="45">
        <f>SUM(H29:H37)</f>
        <v>0</v>
      </c>
      <c r="I38" s="53">
        <f>SUM(I29:I37)</f>
        <v>0</v>
      </c>
      <c r="J38" s="53"/>
      <c r="K38" s="45"/>
      <c r="L38" s="46">
        <f>SUM(L29:L37)</f>
        <v>0</v>
      </c>
      <c r="M38" s="10"/>
      <c r="N38" s="10"/>
      <c r="O38" s="10"/>
      <c r="P38" s="10"/>
    </row>
    <row r="39" spans="1:16" ht="15" customHeight="1" outlineLevel="1">
      <c r="A39" s="10"/>
      <c r="B39" s="30"/>
      <c r="C39" s="10"/>
      <c r="D39" s="10"/>
      <c r="E39" s="10"/>
      <c r="F39" s="10"/>
      <c r="G39" s="10"/>
      <c r="H39" s="10"/>
      <c r="I39" s="10"/>
      <c r="J39" s="10"/>
      <c r="K39" s="10"/>
      <c r="L39" s="10"/>
      <c r="M39" s="10"/>
      <c r="N39" s="10"/>
      <c r="O39" s="10"/>
      <c r="P39" s="10"/>
    </row>
    <row r="40" spans="1:16" ht="15" customHeight="1" outlineLevel="1">
      <c r="A40" s="10"/>
      <c r="B40" s="9"/>
      <c r="C40" s="10"/>
      <c r="D40" s="10"/>
      <c r="E40" s="10"/>
      <c r="F40" s="52"/>
      <c r="G40" s="52"/>
      <c r="H40" s="10"/>
      <c r="I40" s="10"/>
      <c r="J40" s="10"/>
      <c r="K40" s="10"/>
      <c r="L40" s="10"/>
      <c r="M40" s="10"/>
      <c r="N40" s="10"/>
      <c r="O40" s="10"/>
      <c r="P40" s="10"/>
    </row>
    <row r="41" spans="1:16" ht="15.75" customHeight="1" outlineLevel="1">
      <c r="A41" s="10"/>
      <c r="B41" s="31" t="s">
        <v>63</v>
      </c>
      <c r="E41" s="73"/>
      <c r="F41" s="107"/>
      <c r="G41" s="108">
        <v>2020</v>
      </c>
      <c r="H41" s="109"/>
      <c r="I41" s="109"/>
      <c r="J41" s="110"/>
      <c r="K41" s="109"/>
      <c r="L41" s="109"/>
      <c r="M41" s="10"/>
      <c r="N41" s="10"/>
      <c r="O41" s="10"/>
      <c r="P41" s="10"/>
    </row>
    <row r="42" spans="1:16" ht="15" customHeight="1" outlineLevel="1">
      <c r="A42" s="10"/>
      <c r="B42" s="32" t="s">
        <v>47</v>
      </c>
      <c r="C42" s="33"/>
      <c r="D42" s="34" t="s">
        <v>48</v>
      </c>
      <c r="E42" s="34" t="s">
        <v>49</v>
      </c>
      <c r="F42" s="34" t="s">
        <v>51</v>
      </c>
      <c r="G42" s="34" t="s">
        <v>50</v>
      </c>
      <c r="H42" s="105"/>
      <c r="I42" s="105"/>
      <c r="J42" s="75"/>
      <c r="K42" s="83" t="s">
        <v>82</v>
      </c>
      <c r="L42" s="34" t="s">
        <v>51</v>
      </c>
      <c r="M42" s="10"/>
      <c r="N42" s="10"/>
      <c r="O42" s="10"/>
      <c r="P42" s="10"/>
    </row>
    <row r="43" spans="1:16" ht="15" customHeight="1" outlineLevel="1">
      <c r="A43" s="10"/>
      <c r="B43" s="133"/>
      <c r="C43" s="103"/>
      <c r="D43" s="103">
        <v>4035</v>
      </c>
      <c r="E43" s="103">
        <v>4707</v>
      </c>
      <c r="F43" s="85"/>
      <c r="G43" s="84"/>
      <c r="H43" s="105"/>
      <c r="I43" s="105"/>
      <c r="J43" s="111"/>
      <c r="K43" s="70"/>
      <c r="L43" s="35">
        <f>+K43*G43</f>
        <v>0</v>
      </c>
      <c r="M43" s="10"/>
      <c r="N43" s="10"/>
      <c r="O43" s="10"/>
      <c r="P43" s="10"/>
    </row>
    <row r="44" spans="1:16" ht="15" customHeight="1" outlineLevel="1">
      <c r="A44" s="10"/>
      <c r="B44" s="133"/>
      <c r="C44" s="103"/>
      <c r="D44" s="103">
        <v>4010</v>
      </c>
      <c r="E44" s="103">
        <v>4707</v>
      </c>
      <c r="F44" s="85"/>
      <c r="G44" s="84"/>
      <c r="H44" s="105"/>
      <c r="I44" s="105"/>
      <c r="J44" s="111"/>
      <c r="K44" s="70"/>
      <c r="L44" s="35">
        <f>+K44*G44</f>
        <v>0</v>
      </c>
      <c r="M44" s="10"/>
      <c r="N44" s="10"/>
      <c r="O44" s="10"/>
      <c r="P44" s="10"/>
    </row>
    <row r="45" spans="1:16" ht="15" customHeight="1" outlineLevel="1">
      <c r="A45" s="10"/>
      <c r="B45" s="133"/>
      <c r="C45" s="103"/>
      <c r="D45" s="103">
        <v>4010</v>
      </c>
      <c r="E45" s="103">
        <v>4707</v>
      </c>
      <c r="F45" s="85"/>
      <c r="G45" s="84"/>
      <c r="H45" s="105"/>
      <c r="I45" s="105"/>
      <c r="J45" s="112"/>
      <c r="K45" s="74"/>
      <c r="L45" s="35"/>
      <c r="M45" s="10"/>
      <c r="N45" s="10"/>
      <c r="O45" s="10"/>
      <c r="P45" s="10"/>
    </row>
    <row r="46" spans="1:16" ht="15" customHeight="1" outlineLevel="1">
      <c r="A46" s="10"/>
      <c r="F46" s="113">
        <f>+F43+F44</f>
        <v>0</v>
      </c>
      <c r="G46" s="114">
        <f>SUM(G43:G45)</f>
        <v>0</v>
      </c>
      <c r="H46" s="105"/>
      <c r="I46" s="105"/>
      <c r="J46" s="115"/>
      <c r="K46" s="116"/>
      <c r="L46" s="86">
        <f>SUM(L43:L45)</f>
        <v>0</v>
      </c>
      <c r="M46" s="10"/>
      <c r="N46" s="10"/>
      <c r="O46" s="10"/>
      <c r="P46" s="10"/>
    </row>
    <row r="47" spans="1:16" ht="15" customHeight="1" outlineLevel="1">
      <c r="A47" s="10"/>
      <c r="B47" s="10"/>
      <c r="C47" s="10"/>
      <c r="D47" s="10"/>
      <c r="E47" s="10"/>
      <c r="F47" s="10"/>
      <c r="G47" s="10"/>
      <c r="H47" s="10"/>
      <c r="I47" s="10"/>
      <c r="J47" s="68"/>
      <c r="K47" s="10"/>
      <c r="L47" s="10"/>
      <c r="M47" s="10"/>
      <c r="N47" s="10"/>
      <c r="O47" s="10"/>
      <c r="P47" s="10"/>
    </row>
    <row r="48" spans="1:16" ht="15.75" customHeight="1" outlineLevel="1">
      <c r="B48" s="31" t="s">
        <v>62</v>
      </c>
      <c r="E48" s="73"/>
      <c r="F48" s="101"/>
      <c r="G48" s="102">
        <f>G41</f>
        <v>2020</v>
      </c>
      <c r="H48" s="102"/>
      <c r="I48" s="102"/>
      <c r="J48" s="102"/>
      <c r="K48" s="102"/>
      <c r="L48" s="102"/>
    </row>
    <row r="49" spans="1:16" ht="15" customHeight="1" outlineLevel="1">
      <c r="A49" s="36"/>
      <c r="B49" s="32" t="s">
        <v>47</v>
      </c>
      <c r="C49" s="34"/>
      <c r="D49" s="34" t="s">
        <v>48</v>
      </c>
      <c r="E49" s="37" t="s">
        <v>49</v>
      </c>
      <c r="F49" s="38"/>
      <c r="G49" s="38"/>
      <c r="H49" s="38"/>
      <c r="I49" s="38"/>
      <c r="J49" s="38"/>
      <c r="K49" s="38"/>
      <c r="L49" s="41" t="s">
        <v>51</v>
      </c>
      <c r="M49" s="36"/>
      <c r="N49" s="36"/>
      <c r="O49" s="36"/>
      <c r="P49" s="36"/>
    </row>
    <row r="50" spans="1:16" ht="30.6" customHeight="1" outlineLevel="1">
      <c r="B50" s="39" t="s">
        <v>52</v>
      </c>
      <c r="C50" s="33" t="s">
        <v>53</v>
      </c>
      <c r="D50" s="33" t="s">
        <v>54</v>
      </c>
      <c r="E50" s="40" t="s">
        <v>54</v>
      </c>
      <c r="F50" s="42"/>
      <c r="G50" s="42"/>
      <c r="H50" s="50" t="s">
        <v>58</v>
      </c>
      <c r="I50" s="71"/>
      <c r="J50" s="71"/>
      <c r="K50" s="42" t="s">
        <v>61</v>
      </c>
    </row>
    <row r="51" spans="1:16" ht="15" customHeight="1" outlineLevel="1">
      <c r="B51" s="11" t="str">
        <f>IF(B29=0,"",B29)</f>
        <v/>
      </c>
      <c r="C51" s="103" t="s">
        <v>4</v>
      </c>
      <c r="D51" s="103">
        <v>4006</v>
      </c>
      <c r="E51" s="103">
        <v>4707</v>
      </c>
      <c r="F51" s="117"/>
      <c r="G51" s="117"/>
      <c r="H51" s="118">
        <f>+H29</f>
        <v>0</v>
      </c>
      <c r="I51" s="117"/>
      <c r="J51" s="117"/>
      <c r="K51" s="119">
        <f t="shared" ref="K51:K56" si="3">+$G$18/1000</f>
        <v>0.10693999999999999</v>
      </c>
      <c r="L51" s="43">
        <f t="shared" ref="L51:L56" si="4">+K51*H51</f>
        <v>0</v>
      </c>
    </row>
    <row r="52" spans="1:16" ht="15" customHeight="1" outlineLevel="1">
      <c r="B52" s="11" t="str">
        <f t="shared" ref="B52:B58" si="5">IF(B30=0,"",B30)</f>
        <v/>
      </c>
      <c r="C52" s="103" t="s">
        <v>4</v>
      </c>
      <c r="D52" s="103">
        <v>4010</v>
      </c>
      <c r="E52" s="103">
        <v>4707</v>
      </c>
      <c r="F52" s="117"/>
      <c r="G52" s="117"/>
      <c r="H52" s="118">
        <f t="shared" ref="H52:H56" si="6">+H30</f>
        <v>0</v>
      </c>
      <c r="I52" s="117"/>
      <c r="J52" s="117"/>
      <c r="K52" s="119">
        <f t="shared" si="3"/>
        <v>0.10693999999999999</v>
      </c>
      <c r="L52" s="43">
        <f t="shared" si="4"/>
        <v>0</v>
      </c>
    </row>
    <row r="53" spans="1:16" ht="15" customHeight="1" outlineLevel="1">
      <c r="B53" s="11" t="str">
        <f t="shared" si="5"/>
        <v/>
      </c>
      <c r="C53" s="103" t="s">
        <v>4</v>
      </c>
      <c r="D53" s="103">
        <v>4035</v>
      </c>
      <c r="E53" s="103">
        <v>4707</v>
      </c>
      <c r="F53" s="117"/>
      <c r="G53" s="117"/>
      <c r="H53" s="118">
        <f t="shared" si="6"/>
        <v>0</v>
      </c>
      <c r="I53" s="117"/>
      <c r="J53" s="117"/>
      <c r="K53" s="119">
        <f t="shared" si="3"/>
        <v>0.10693999999999999</v>
      </c>
      <c r="L53" s="43">
        <f t="shared" si="4"/>
        <v>0</v>
      </c>
    </row>
    <row r="54" spans="1:16" ht="15" customHeight="1" outlineLevel="1">
      <c r="B54" s="11" t="str">
        <f t="shared" si="5"/>
        <v/>
      </c>
      <c r="C54" s="103" t="s">
        <v>4</v>
      </c>
      <c r="D54" s="103">
        <v>4010</v>
      </c>
      <c r="E54" s="103">
        <v>4707</v>
      </c>
      <c r="F54" s="117"/>
      <c r="G54" s="117"/>
      <c r="H54" s="118">
        <f t="shared" si="6"/>
        <v>0</v>
      </c>
      <c r="I54" s="117"/>
      <c r="J54" s="117"/>
      <c r="K54" s="119">
        <f t="shared" si="3"/>
        <v>0.10693999999999999</v>
      </c>
      <c r="L54" s="43">
        <f t="shared" si="4"/>
        <v>0</v>
      </c>
    </row>
    <row r="55" spans="1:16" ht="15" customHeight="1" outlineLevel="1">
      <c r="B55" s="11" t="str">
        <f t="shared" si="5"/>
        <v/>
      </c>
      <c r="C55" s="103" t="s">
        <v>4</v>
      </c>
      <c r="D55" s="103">
        <v>4025</v>
      </c>
      <c r="E55" s="103">
        <v>4707</v>
      </c>
      <c r="F55" s="117"/>
      <c r="G55" s="117"/>
      <c r="H55" s="118">
        <f t="shared" si="6"/>
        <v>0</v>
      </c>
      <c r="I55" s="117"/>
      <c r="J55" s="117"/>
      <c r="K55" s="119">
        <f t="shared" si="3"/>
        <v>0.10693999999999999</v>
      </c>
      <c r="L55" s="43">
        <f t="shared" si="4"/>
        <v>0</v>
      </c>
    </row>
    <row r="56" spans="1:16" ht="15" customHeight="1" outlineLevel="1">
      <c r="B56" s="11" t="str">
        <f t="shared" si="5"/>
        <v/>
      </c>
      <c r="C56" s="103" t="s">
        <v>4</v>
      </c>
      <c r="D56" s="103">
        <v>4025</v>
      </c>
      <c r="E56" s="103">
        <v>4707</v>
      </c>
      <c r="F56" s="117"/>
      <c r="G56" s="117"/>
      <c r="H56" s="118">
        <f t="shared" si="6"/>
        <v>0</v>
      </c>
      <c r="I56" s="117"/>
      <c r="J56" s="117"/>
      <c r="K56" s="119">
        <f t="shared" si="3"/>
        <v>0.10693999999999999</v>
      </c>
      <c r="L56" s="43">
        <f t="shared" si="4"/>
        <v>0</v>
      </c>
    </row>
    <row r="57" spans="1:16" ht="15" customHeight="1" outlineLevel="1">
      <c r="B57" s="11" t="str">
        <f t="shared" si="5"/>
        <v/>
      </c>
      <c r="C57" s="103" t="s">
        <v>4</v>
      </c>
      <c r="D57" s="103">
        <v>4025</v>
      </c>
      <c r="E57" s="103">
        <v>4707</v>
      </c>
      <c r="F57" s="117"/>
      <c r="G57" s="117"/>
      <c r="H57" s="118"/>
      <c r="I57" s="117"/>
      <c r="J57" s="117"/>
      <c r="K57" s="120"/>
      <c r="L57" s="43">
        <f t="shared" ref="L57" si="7">+K58*H58</f>
        <v>0</v>
      </c>
    </row>
    <row r="58" spans="1:16" ht="15" customHeight="1" outlineLevel="1">
      <c r="B58" s="11" t="str">
        <f t="shared" si="5"/>
        <v/>
      </c>
      <c r="C58" s="103" t="s">
        <v>4</v>
      </c>
      <c r="D58" s="103">
        <v>4025</v>
      </c>
      <c r="E58" s="103">
        <v>4707</v>
      </c>
      <c r="F58" s="117"/>
      <c r="G58" s="117"/>
      <c r="H58" s="121"/>
      <c r="I58" s="117"/>
      <c r="J58" s="117"/>
      <c r="K58" s="120"/>
      <c r="L58" s="43">
        <f>+K59*H59</f>
        <v>0</v>
      </c>
    </row>
    <row r="59" spans="1:16" ht="15" customHeight="1" outlineLevel="1">
      <c r="B59" s="11" t="s">
        <v>88</v>
      </c>
      <c r="C59" s="122"/>
      <c r="D59" s="122"/>
      <c r="E59" s="123"/>
      <c r="F59" s="124"/>
      <c r="G59" s="124"/>
      <c r="H59" s="125">
        <f>SUM(H51:H58)</f>
        <v>0</v>
      </c>
      <c r="I59" s="124"/>
      <c r="J59" s="124"/>
      <c r="K59" s="120"/>
      <c r="L59" s="46"/>
      <c r="P59" s="44"/>
    </row>
    <row r="60" spans="1:16" ht="15" customHeight="1" outlineLevel="1">
      <c r="B60" s="32" t="s">
        <v>13</v>
      </c>
      <c r="C60" s="126"/>
      <c r="D60" s="127"/>
      <c r="E60" s="128"/>
      <c r="F60" s="69"/>
      <c r="G60" s="72"/>
      <c r="H60" s="69"/>
      <c r="I60" s="69"/>
      <c r="J60" s="69"/>
      <c r="K60" s="45"/>
      <c r="L60" s="90">
        <f>SUM(L51:L58)</f>
        <v>0</v>
      </c>
    </row>
    <row r="61" spans="1:16" ht="15" customHeight="1" outlineLevel="1">
      <c r="B61" s="87"/>
      <c r="C61" s="129"/>
      <c r="D61" s="130"/>
      <c r="E61" s="130"/>
      <c r="F61" s="88"/>
      <c r="G61" s="89"/>
      <c r="H61" s="88"/>
      <c r="I61" s="88"/>
      <c r="J61" s="88"/>
      <c r="K61" s="88"/>
      <c r="L61" s="47"/>
    </row>
    <row r="62" spans="1:16" ht="15" customHeight="1" outlineLevel="1">
      <c r="F62" s="7"/>
      <c r="L62" s="91"/>
    </row>
    <row r="63" spans="1:16">
      <c r="A63" s="1" t="s">
        <v>55</v>
      </c>
      <c r="F63" s="48"/>
      <c r="G63" s="48"/>
      <c r="H63" s="48"/>
      <c r="I63" s="48"/>
      <c r="J63" s="48"/>
      <c r="K63" s="48"/>
    </row>
    <row r="64" spans="1:16">
      <c r="A64" s="1" t="s">
        <v>81</v>
      </c>
      <c r="G64" s="49"/>
      <c r="H64" s="49"/>
      <c r="I64" s="49"/>
      <c r="J64" s="49"/>
      <c r="K64" s="49"/>
    </row>
    <row r="65" spans="1:8">
      <c r="A65" s="1" t="s">
        <v>83</v>
      </c>
      <c r="H65" s="7"/>
    </row>
    <row r="66" spans="1:8">
      <c r="H66" s="7"/>
    </row>
  </sheetData>
  <sheetProtection algorithmName="SHA-512" hashValue="6ajZLXkiZiZ9xcU4+GwZlelAokXDnOtkSugsFYkM4XeYWA6dAeBwUPB0uGPucZANZ/CXkfyNAYfbr7T9P49CEw==" saltValue="UsZ+L8uEdgBW24bGPuS4nA==" spinCount="100000" sheet="1" objects="1" scenarios="1"/>
  <mergeCells count="8">
    <mergeCell ref="B4:I6"/>
    <mergeCell ref="G41:L41"/>
    <mergeCell ref="G48:L48"/>
    <mergeCell ref="C17:E17"/>
    <mergeCell ref="C18:E18"/>
    <mergeCell ref="C20:E20"/>
    <mergeCell ref="C19:E19"/>
    <mergeCell ref="G26:L26"/>
  </mergeCells>
  <conditionalFormatting sqref="B1">
    <cfRule type="expression" dxfId="0" priority="1" stopIfTrue="1">
      <formula>LEFT($C1,6)="Macros"</formula>
    </cfRule>
  </conditionalFormatting>
  <pageMargins left="0.7" right="0.7" top="0.75" bottom="0.75" header="0.3" footer="0.3"/>
  <pageSetup paperSize="5"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2"/>
  <sheetViews>
    <sheetView zoomScale="90" zoomScaleNormal="90" workbookViewId="0">
      <selection activeCell="J24" sqref="J24:J30"/>
    </sheetView>
  </sheetViews>
  <sheetFormatPr defaultRowHeight="14.25"/>
  <cols>
    <col min="1" max="1" width="26" style="1" bestFit="1" customWidth="1"/>
    <col min="2" max="2" width="8" style="1" bestFit="1" customWidth="1"/>
    <col min="3" max="3" width="1.59765625" style="1" customWidth="1"/>
    <col min="4" max="4" width="23.1328125" style="1" bestFit="1" customWidth="1"/>
    <col min="5" max="5" width="15.265625" style="1" bestFit="1" customWidth="1"/>
    <col min="6" max="6" width="12.265625" style="1" customWidth="1"/>
    <col min="7" max="7" width="2.1328125" style="1" customWidth="1"/>
    <col min="8" max="8" width="19.265625" style="1" customWidth="1"/>
    <col min="9" max="9" width="11.265625" style="1" customWidth="1"/>
    <col min="10" max="10" width="13.1328125" style="1" customWidth="1"/>
    <col min="11" max="11" width="16.265625" style="1" bestFit="1" customWidth="1"/>
    <col min="12" max="12" width="12" style="1" bestFit="1" customWidth="1"/>
    <col min="13" max="16384" width="9.06640625" style="1"/>
  </cols>
  <sheetData>
    <row r="1" spans="1:11">
      <c r="A1" s="137" t="s">
        <v>0</v>
      </c>
      <c r="B1" s="137"/>
      <c r="C1" s="137"/>
      <c r="D1" s="137"/>
      <c r="E1" s="137"/>
      <c r="F1" s="137"/>
      <c r="G1" s="137"/>
      <c r="H1" s="137"/>
      <c r="I1" s="137"/>
      <c r="J1" s="137"/>
    </row>
    <row r="2" spans="1:11">
      <c r="A2" s="138"/>
      <c r="B2" s="138"/>
      <c r="C2" s="138"/>
      <c r="D2" s="138"/>
      <c r="E2" s="138"/>
      <c r="F2" s="138"/>
      <c r="G2" s="138"/>
      <c r="H2" s="138"/>
      <c r="I2" s="138"/>
      <c r="J2" s="77" t="s">
        <v>70</v>
      </c>
      <c r="K2" s="6"/>
    </row>
    <row r="3" spans="1:11">
      <c r="A3" s="138"/>
      <c r="B3" s="138"/>
      <c r="C3" s="138"/>
      <c r="D3" s="138"/>
      <c r="E3" s="138"/>
      <c r="F3" s="138"/>
      <c r="G3" s="138"/>
      <c r="H3" s="138"/>
      <c r="I3" s="138"/>
      <c r="J3" s="77" t="s">
        <v>71</v>
      </c>
      <c r="K3" s="4"/>
    </row>
    <row r="4" spans="1:11">
      <c r="A4" s="138"/>
      <c r="B4" s="138"/>
      <c r="C4" s="138"/>
      <c r="D4" s="138"/>
      <c r="E4" s="138"/>
      <c r="F4" s="138"/>
      <c r="G4" s="138"/>
      <c r="H4" s="138"/>
      <c r="I4" s="138"/>
      <c r="J4" s="77" t="s">
        <v>72</v>
      </c>
      <c r="K4" s="4"/>
    </row>
    <row r="5" spans="1:11">
      <c r="A5" s="138"/>
      <c r="B5" s="138"/>
      <c r="C5" s="138"/>
      <c r="D5" s="138"/>
      <c r="E5" s="138"/>
      <c r="F5" s="138"/>
      <c r="G5" s="138"/>
      <c r="H5" s="138"/>
      <c r="I5" s="138"/>
      <c r="J5" s="77" t="s">
        <v>73</v>
      </c>
      <c r="K5" s="4"/>
    </row>
    <row r="6" spans="1:11">
      <c r="A6" s="138"/>
      <c r="B6" s="138"/>
      <c r="C6" s="138"/>
      <c r="D6" s="138"/>
      <c r="E6" s="138"/>
      <c r="F6" s="138"/>
      <c r="G6" s="138"/>
      <c r="H6" s="138"/>
      <c r="I6" s="138"/>
      <c r="J6" s="77" t="s">
        <v>74</v>
      </c>
      <c r="K6" s="6"/>
    </row>
    <row r="7" spans="1:11">
      <c r="A7" s="1" t="s">
        <v>65</v>
      </c>
      <c r="J7" s="77"/>
      <c r="K7" s="3"/>
    </row>
    <row r="8" spans="1:11">
      <c r="A8" s="1" t="s">
        <v>67</v>
      </c>
      <c r="J8" s="77" t="s">
        <v>75</v>
      </c>
      <c r="K8" s="78"/>
    </row>
    <row r="9" spans="1:11">
      <c r="A9" s="7" t="s">
        <v>68</v>
      </c>
      <c r="E9" s="139"/>
      <c r="F9" s="139"/>
      <c r="G9" s="47"/>
      <c r="H9" s="47"/>
      <c r="I9" s="139"/>
      <c r="J9" s="139"/>
    </row>
    <row r="10" spans="1:11">
      <c r="A10" s="7"/>
      <c r="B10" s="140"/>
      <c r="C10" s="141"/>
      <c r="D10" s="142" t="s">
        <v>16</v>
      </c>
      <c r="E10" s="143" t="s">
        <v>1</v>
      </c>
      <c r="F10" s="143"/>
      <c r="G10" s="144"/>
      <c r="H10" s="142" t="s">
        <v>16</v>
      </c>
      <c r="I10" s="143" t="s">
        <v>2</v>
      </c>
      <c r="J10" s="143"/>
      <c r="K10" s="145" t="s">
        <v>79</v>
      </c>
    </row>
    <row r="11" spans="1:11">
      <c r="A11" s="146" t="s">
        <v>27</v>
      </c>
      <c r="B11" s="147" t="s">
        <v>69</v>
      </c>
      <c r="C11" s="148"/>
      <c r="D11" s="149" t="s">
        <v>14</v>
      </c>
      <c r="E11" s="149" t="s">
        <v>6</v>
      </c>
      <c r="F11" s="41" t="s">
        <v>7</v>
      </c>
      <c r="G11" s="47"/>
      <c r="H11" s="149" t="s">
        <v>14</v>
      </c>
      <c r="I11" s="149" t="s">
        <v>6</v>
      </c>
      <c r="J11" s="41" t="s">
        <v>7</v>
      </c>
      <c r="K11" s="150" t="s">
        <v>80</v>
      </c>
    </row>
    <row r="12" spans="1:11">
      <c r="A12" s="151" t="s">
        <v>28</v>
      </c>
      <c r="B12" s="152"/>
      <c r="C12" s="153"/>
      <c r="D12" s="154"/>
      <c r="E12" s="155"/>
      <c r="F12" s="156">
        <f>D12*E12</f>
        <v>0</v>
      </c>
      <c r="G12" s="157"/>
      <c r="H12" s="154"/>
      <c r="I12" s="155"/>
      <c r="J12" s="156"/>
      <c r="K12" s="158"/>
    </row>
    <row r="13" spans="1:11">
      <c r="A13" s="159">
        <f>IF('2020 Commodity Expense Forecast'!B51=0,"",'2020 Commodity Expense Forecast'!B29)</f>
        <v>0</v>
      </c>
      <c r="B13" s="160" t="s">
        <v>4</v>
      </c>
      <c r="C13" s="161"/>
      <c r="D13" s="154">
        <f>'2020 Commodity Expense Forecast'!I29</f>
        <v>0</v>
      </c>
      <c r="E13" s="162"/>
      <c r="F13" s="163">
        <f>D13*'2020 Commodity Expense Forecast'!K29</f>
        <v>0</v>
      </c>
      <c r="G13" s="7"/>
      <c r="H13" s="154">
        <f>'2020 Commodity Expense Forecast'!F29+'2020 Commodity Expense Forecast'!H29</f>
        <v>0</v>
      </c>
      <c r="I13" s="162"/>
      <c r="J13" s="156">
        <f>H13*'2020 Commodity Expense Forecast'!J29</f>
        <v>0</v>
      </c>
      <c r="K13" s="158"/>
    </row>
    <row r="14" spans="1:11">
      <c r="A14" s="159">
        <f>IF('2020 Commodity Expense Forecast'!B52=0,"",'2020 Commodity Expense Forecast'!B30)</f>
        <v>0</v>
      </c>
      <c r="B14" s="160" t="s">
        <v>4</v>
      </c>
      <c r="C14" s="161"/>
      <c r="D14" s="154">
        <f>'2020 Commodity Expense Forecast'!I30</f>
        <v>0</v>
      </c>
      <c r="E14" s="162"/>
      <c r="F14" s="163">
        <f>D14*'2020 Commodity Expense Forecast'!K30</f>
        <v>0</v>
      </c>
      <c r="G14" s="7"/>
      <c r="H14" s="154">
        <f>'2020 Commodity Expense Forecast'!F30+'2020 Commodity Expense Forecast'!H30</f>
        <v>0</v>
      </c>
      <c r="I14" s="162"/>
      <c r="J14" s="156">
        <f>H14*'2020 Commodity Expense Forecast'!J30</f>
        <v>0</v>
      </c>
      <c r="K14" s="158"/>
    </row>
    <row r="15" spans="1:11">
      <c r="A15" s="159">
        <f>IF('2020 Commodity Expense Forecast'!B53=0,"",'2020 Commodity Expense Forecast'!B31)</f>
        <v>0</v>
      </c>
      <c r="B15" s="160" t="s">
        <v>66</v>
      </c>
      <c r="C15" s="161"/>
      <c r="D15" s="154">
        <f>'2020 Commodity Expense Forecast'!I31</f>
        <v>0</v>
      </c>
      <c r="E15" s="162"/>
      <c r="F15" s="163">
        <f>D15*'2020 Commodity Expense Forecast'!K31</f>
        <v>0</v>
      </c>
      <c r="G15" s="7"/>
      <c r="H15" s="154">
        <f>'2020 Commodity Expense Forecast'!F31+'2020 Commodity Expense Forecast'!H31</f>
        <v>0</v>
      </c>
      <c r="I15" s="162"/>
      <c r="J15" s="156">
        <f>H15*'2020 Commodity Expense Forecast'!J31</f>
        <v>0</v>
      </c>
      <c r="K15" s="158"/>
    </row>
    <row r="16" spans="1:11">
      <c r="A16" s="159">
        <f>IF('2020 Commodity Expense Forecast'!B54=0,"",'2020 Commodity Expense Forecast'!B32)</f>
        <v>0</v>
      </c>
      <c r="B16" s="160" t="s">
        <v>66</v>
      </c>
      <c r="C16" s="161"/>
      <c r="D16" s="154">
        <f>'2020 Commodity Expense Forecast'!I32</f>
        <v>0</v>
      </c>
      <c r="E16" s="162"/>
      <c r="F16" s="163">
        <f>D16*'2020 Commodity Expense Forecast'!K32</f>
        <v>0</v>
      </c>
      <c r="G16" s="7"/>
      <c r="H16" s="154">
        <f>'2020 Commodity Expense Forecast'!F32+'2020 Commodity Expense Forecast'!H32</f>
        <v>0</v>
      </c>
      <c r="I16" s="162"/>
      <c r="J16" s="156">
        <f>H16*'2020 Commodity Expense Forecast'!J32</f>
        <v>0</v>
      </c>
      <c r="K16" s="158"/>
    </row>
    <row r="17" spans="1:13">
      <c r="A17" s="159">
        <f>IF('2020 Commodity Expense Forecast'!B55=0,"",'2020 Commodity Expense Forecast'!B33)</f>
        <v>0</v>
      </c>
      <c r="B17" s="160" t="s">
        <v>4</v>
      </c>
      <c r="C17" s="161"/>
      <c r="D17" s="154">
        <f>'2020 Commodity Expense Forecast'!I33</f>
        <v>0</v>
      </c>
      <c r="E17" s="162"/>
      <c r="F17" s="163">
        <f>D17*'2020 Commodity Expense Forecast'!K33</f>
        <v>0</v>
      </c>
      <c r="G17" s="7"/>
      <c r="H17" s="154">
        <f>'2020 Commodity Expense Forecast'!F33+'2020 Commodity Expense Forecast'!H33</f>
        <v>0</v>
      </c>
      <c r="I17" s="162"/>
      <c r="J17" s="156">
        <f>H17*'2020 Commodity Expense Forecast'!J33</f>
        <v>0</v>
      </c>
      <c r="K17" s="158"/>
    </row>
    <row r="18" spans="1:13">
      <c r="A18" s="159">
        <f>IF('2020 Commodity Expense Forecast'!B56=0,"",'2020 Commodity Expense Forecast'!B34)</f>
        <v>0</v>
      </c>
      <c r="B18" s="160" t="s">
        <v>4</v>
      </c>
      <c r="C18" s="164"/>
      <c r="D18" s="154">
        <f>'2020 Commodity Expense Forecast'!I34</f>
        <v>0</v>
      </c>
      <c r="E18" s="162"/>
      <c r="F18" s="163">
        <f>D18*'2020 Commodity Expense Forecast'!K34</f>
        <v>0</v>
      </c>
      <c r="G18" s="7"/>
      <c r="H18" s="154">
        <f>'2020 Commodity Expense Forecast'!F34+'2020 Commodity Expense Forecast'!H34</f>
        <v>0</v>
      </c>
      <c r="I18" s="162"/>
      <c r="J18" s="156">
        <f>H18*'2020 Commodity Expense Forecast'!J34</f>
        <v>0</v>
      </c>
      <c r="K18" s="158"/>
    </row>
    <row r="19" spans="1:13">
      <c r="A19" s="159"/>
      <c r="B19" s="155" t="s">
        <v>4</v>
      </c>
      <c r="C19" s="161"/>
      <c r="D19" s="154">
        <f>'2020 Commodity Expense Forecast'!I35</f>
        <v>0</v>
      </c>
      <c r="E19" s="162"/>
      <c r="F19" s="163">
        <f>D19*'2020 Commodity Expense Forecast'!K35</f>
        <v>0</v>
      </c>
      <c r="G19" s="7"/>
      <c r="H19" s="154">
        <f>'2020 Commodity Expense Forecast'!F35+'2020 Commodity Expense Forecast'!H35</f>
        <v>0</v>
      </c>
      <c r="I19" s="162"/>
      <c r="J19" s="156">
        <f>H19*'2020 Commodity Expense Forecast'!J35</f>
        <v>0</v>
      </c>
      <c r="K19" s="158"/>
      <c r="L19" s="7"/>
    </row>
    <row r="20" spans="1:13">
      <c r="A20" s="151" t="s">
        <v>17</v>
      </c>
      <c r="B20" s="160"/>
      <c r="C20" s="161"/>
      <c r="D20" s="154">
        <f>SUM(D13:D19)</f>
        <v>0</v>
      </c>
      <c r="E20" s="165"/>
      <c r="F20" s="163">
        <f>SUM(F13:F19)</f>
        <v>0</v>
      </c>
      <c r="G20" s="159"/>
      <c r="H20" s="166">
        <f>SUM(H13:H19)</f>
        <v>0</v>
      </c>
      <c r="I20" s="167"/>
      <c r="J20" s="168">
        <f>SUM(J13:J19)</f>
        <v>0</v>
      </c>
      <c r="K20" s="169">
        <f>F20+J20</f>
        <v>0</v>
      </c>
      <c r="L20" s="7" t="str">
        <f>IF(K20='2020 Commodity Expense Forecast'!L38,"OK", "ERROR")</f>
        <v>OK</v>
      </c>
    </row>
    <row r="21" spans="1:13" ht="7.5" customHeight="1">
      <c r="D21" s="170"/>
      <c r="G21" s="7"/>
      <c r="H21" s="7"/>
      <c r="I21" s="171"/>
      <c r="J21" s="172"/>
      <c r="L21" s="7"/>
    </row>
    <row r="22" spans="1:13">
      <c r="A22" s="146" t="s">
        <v>64</v>
      </c>
      <c r="B22" s="147" t="s">
        <v>69</v>
      </c>
      <c r="C22" s="148"/>
      <c r="D22" s="173" t="s">
        <v>14</v>
      </c>
      <c r="E22" s="174" t="s">
        <v>6</v>
      </c>
      <c r="F22" s="175" t="s">
        <v>7</v>
      </c>
      <c r="G22" s="47"/>
      <c r="H22" s="176" t="s">
        <v>14</v>
      </c>
      <c r="I22" s="174" t="s">
        <v>6</v>
      </c>
      <c r="J22" s="175" t="s">
        <v>7</v>
      </c>
      <c r="K22" s="177" t="s">
        <v>79</v>
      </c>
    </row>
    <row r="23" spans="1:13">
      <c r="A23" s="151" t="s">
        <v>29</v>
      </c>
      <c r="B23" s="152"/>
      <c r="C23" s="148"/>
      <c r="D23" s="171"/>
      <c r="E23" s="172"/>
      <c r="F23" s="178"/>
      <c r="G23" s="5"/>
      <c r="H23" s="179"/>
      <c r="I23" s="172"/>
      <c r="J23" s="178"/>
      <c r="K23" s="180"/>
    </row>
    <row r="24" spans="1:13">
      <c r="A24" s="159" t="str">
        <f t="shared" ref="A24:A30" si="0">IF(A13=0,"",A13)</f>
        <v/>
      </c>
      <c r="B24" s="181"/>
      <c r="C24" s="161"/>
      <c r="D24" s="182"/>
      <c r="E24" s="182"/>
      <c r="F24" s="183">
        <f>D24*E24</f>
        <v>0</v>
      </c>
      <c r="H24" s="184"/>
      <c r="I24" s="182"/>
      <c r="J24" s="217">
        <f>'2020 Commodity Expense Forecast'!L51</f>
        <v>0</v>
      </c>
      <c r="K24" s="158"/>
    </row>
    <row r="25" spans="1:13">
      <c r="A25" s="159" t="str">
        <f t="shared" si="0"/>
        <v/>
      </c>
      <c r="B25" s="181"/>
      <c r="C25" s="161"/>
      <c r="D25" s="182"/>
      <c r="E25" s="182"/>
      <c r="F25" s="183">
        <f t="shared" ref="F25:F30" si="1">D25*E25</f>
        <v>0</v>
      </c>
      <c r="H25" s="184"/>
      <c r="I25" s="182"/>
      <c r="J25" s="217">
        <f>'2020 Commodity Expense Forecast'!L52+'2020 Commodity Expense Forecast'!L43</f>
        <v>0</v>
      </c>
      <c r="K25" s="158"/>
      <c r="M25" s="7"/>
    </row>
    <row r="26" spans="1:13">
      <c r="A26" s="159" t="str">
        <f t="shared" si="0"/>
        <v/>
      </c>
      <c r="B26" s="181"/>
      <c r="C26" s="161"/>
      <c r="D26" s="182"/>
      <c r="E26" s="182"/>
      <c r="F26" s="183">
        <f t="shared" si="1"/>
        <v>0</v>
      </c>
      <c r="H26" s="184"/>
      <c r="I26" s="182"/>
      <c r="J26" s="217">
        <f>'2020 Commodity Expense Forecast'!L53</f>
        <v>0</v>
      </c>
      <c r="K26" s="158"/>
      <c r="L26" s="7"/>
    </row>
    <row r="27" spans="1:13">
      <c r="A27" s="159" t="str">
        <f t="shared" si="0"/>
        <v/>
      </c>
      <c r="B27" s="181"/>
      <c r="C27" s="161"/>
      <c r="D27" s="182"/>
      <c r="E27" s="182"/>
      <c r="F27" s="183">
        <f t="shared" si="1"/>
        <v>0</v>
      </c>
      <c r="H27" s="184"/>
      <c r="I27" s="182"/>
      <c r="J27" s="217">
        <f>'2020 Commodity Expense Forecast'!L54</f>
        <v>0</v>
      </c>
      <c r="K27" s="158"/>
    </row>
    <row r="28" spans="1:13">
      <c r="A28" s="159" t="str">
        <f t="shared" si="0"/>
        <v/>
      </c>
      <c r="B28" s="181"/>
      <c r="C28" s="161"/>
      <c r="D28" s="182"/>
      <c r="E28" s="182"/>
      <c r="F28" s="183">
        <f t="shared" si="1"/>
        <v>0</v>
      </c>
      <c r="H28" s="184"/>
      <c r="I28" s="182"/>
      <c r="J28" s="217"/>
      <c r="K28" s="158"/>
      <c r="L28" s="5"/>
      <c r="M28" s="7"/>
    </row>
    <row r="29" spans="1:13">
      <c r="A29" s="159" t="str">
        <f t="shared" si="0"/>
        <v/>
      </c>
      <c r="B29" s="181"/>
      <c r="C29" s="161"/>
      <c r="D29" s="182"/>
      <c r="E29" s="182"/>
      <c r="F29" s="183">
        <f t="shared" si="1"/>
        <v>0</v>
      </c>
      <c r="H29" s="184"/>
      <c r="I29" s="182"/>
      <c r="J29" s="217"/>
      <c r="K29" s="158"/>
    </row>
    <row r="30" spans="1:13">
      <c r="A30" s="159" t="str">
        <f t="shared" si="0"/>
        <v/>
      </c>
      <c r="B30" s="181"/>
      <c r="C30" s="161"/>
      <c r="D30" s="182"/>
      <c r="E30" s="182"/>
      <c r="F30" s="185">
        <f t="shared" si="1"/>
        <v>0</v>
      </c>
      <c r="H30" s="184"/>
      <c r="I30" s="182"/>
      <c r="J30" s="218">
        <f t="shared" ref="J30" si="2">H30*I30</f>
        <v>0</v>
      </c>
      <c r="K30" s="158"/>
    </row>
    <row r="31" spans="1:13">
      <c r="A31" s="151" t="s">
        <v>17</v>
      </c>
      <c r="B31" s="181"/>
      <c r="C31" s="153"/>
      <c r="D31" s="167">
        <f>SUM(D24:D30)</f>
        <v>0</v>
      </c>
      <c r="E31" s="165"/>
      <c r="F31" s="160">
        <f>SUM(F24:F30)</f>
        <v>0</v>
      </c>
      <c r="G31" s="160"/>
      <c r="H31" s="186"/>
      <c r="I31" s="165"/>
      <c r="J31" s="187">
        <f>SUM(J24:J30)</f>
        <v>0</v>
      </c>
      <c r="K31" s="169">
        <f>F31+J31</f>
        <v>0</v>
      </c>
      <c r="L31" s="188" t="str">
        <f>IF(K31=('2020 Commodity Expense Forecast'!L46+'2020 Commodity Expense Forecast'!L60), "OK","ERROR")</f>
        <v>OK</v>
      </c>
    </row>
    <row r="32" spans="1:13" ht="8.25" customHeight="1">
      <c r="B32" s="170"/>
      <c r="C32" s="7"/>
      <c r="D32" s="170"/>
    </row>
    <row r="33" spans="1:11">
      <c r="A33" s="189" t="s">
        <v>3</v>
      </c>
      <c r="B33" s="172"/>
      <c r="C33" s="148"/>
      <c r="D33" s="171" t="s">
        <v>15</v>
      </c>
      <c r="E33" s="158" t="s">
        <v>6</v>
      </c>
      <c r="F33" s="175" t="s">
        <v>7</v>
      </c>
      <c r="G33" s="47"/>
      <c r="H33" s="176" t="s">
        <v>14</v>
      </c>
      <c r="I33" s="158" t="s">
        <v>6</v>
      </c>
      <c r="J33" s="175" t="s">
        <v>7</v>
      </c>
      <c r="K33" s="173" t="s">
        <v>79</v>
      </c>
    </row>
    <row r="34" spans="1:11">
      <c r="A34" s="151" t="s">
        <v>29</v>
      </c>
      <c r="B34" s="190"/>
      <c r="C34" s="191"/>
      <c r="D34" s="192"/>
      <c r="E34" s="158"/>
      <c r="F34" s="178"/>
      <c r="G34" s="5"/>
      <c r="H34" s="193"/>
      <c r="I34" s="158"/>
      <c r="J34" s="178"/>
      <c r="K34" s="192"/>
    </row>
    <row r="35" spans="1:11">
      <c r="A35" s="159" t="str">
        <f>IF(A24=0,"",A24)</f>
        <v/>
      </c>
      <c r="B35" s="181" t="s">
        <v>4</v>
      </c>
      <c r="C35" s="161"/>
      <c r="D35" s="219"/>
      <c r="E35" s="220"/>
      <c r="F35" s="194">
        <f>D35*E35</f>
        <v>0</v>
      </c>
      <c r="H35" s="222"/>
      <c r="I35" s="220"/>
      <c r="J35" s="194">
        <f>H35*I35</f>
        <v>0</v>
      </c>
      <c r="K35" s="158"/>
    </row>
    <row r="36" spans="1:11">
      <c r="A36" s="159" t="str">
        <f t="shared" ref="A36:A41" si="3">IF(A25=0,"",A25)</f>
        <v/>
      </c>
      <c r="B36" s="181" t="s">
        <v>5</v>
      </c>
      <c r="C36" s="164"/>
      <c r="D36" s="219"/>
      <c r="E36" s="221"/>
      <c r="F36" s="194">
        <f t="shared" ref="F36:F41" si="4">D36*E36</f>
        <v>0</v>
      </c>
      <c r="H36" s="222"/>
      <c r="I36" s="221"/>
      <c r="J36" s="194">
        <f t="shared" ref="J36:J41" si="5">H36*I36</f>
        <v>0</v>
      </c>
      <c r="K36" s="158"/>
    </row>
    <row r="37" spans="1:11">
      <c r="A37" s="159" t="str">
        <f t="shared" si="3"/>
        <v/>
      </c>
      <c r="B37" s="181" t="s">
        <v>4</v>
      </c>
      <c r="C37" s="161"/>
      <c r="D37" s="219"/>
      <c r="E37" s="220"/>
      <c r="F37" s="194">
        <f t="shared" si="4"/>
        <v>0</v>
      </c>
      <c r="H37" s="222"/>
      <c r="I37" s="220"/>
      <c r="J37" s="194">
        <f t="shared" si="5"/>
        <v>0</v>
      </c>
      <c r="K37" s="158"/>
    </row>
    <row r="38" spans="1:11">
      <c r="A38" s="159" t="str">
        <f t="shared" si="3"/>
        <v/>
      </c>
      <c r="B38" s="181" t="s">
        <v>5</v>
      </c>
      <c r="C38" s="161"/>
      <c r="D38" s="219"/>
      <c r="E38" s="220"/>
      <c r="F38" s="194">
        <f t="shared" si="4"/>
        <v>0</v>
      </c>
      <c r="H38" s="222"/>
      <c r="I38" s="220"/>
      <c r="J38" s="194">
        <f t="shared" si="5"/>
        <v>0</v>
      </c>
      <c r="K38" s="158"/>
    </row>
    <row r="39" spans="1:11">
      <c r="A39" s="159" t="str">
        <f t="shared" si="3"/>
        <v/>
      </c>
      <c r="B39" s="181"/>
      <c r="C39" s="161"/>
      <c r="D39" s="219"/>
      <c r="E39" s="220"/>
      <c r="F39" s="194">
        <f t="shared" si="4"/>
        <v>0</v>
      </c>
      <c r="H39" s="222"/>
      <c r="I39" s="220"/>
      <c r="J39" s="194">
        <f t="shared" si="5"/>
        <v>0</v>
      </c>
      <c r="K39" s="158"/>
    </row>
    <row r="40" spans="1:11">
      <c r="A40" s="159" t="str">
        <f t="shared" si="3"/>
        <v/>
      </c>
      <c r="B40" s="181"/>
      <c r="C40" s="161"/>
      <c r="D40" s="219"/>
      <c r="E40" s="220"/>
      <c r="F40" s="194">
        <f t="shared" si="4"/>
        <v>0</v>
      </c>
      <c r="H40" s="222"/>
      <c r="I40" s="220"/>
      <c r="J40" s="194">
        <f t="shared" si="5"/>
        <v>0</v>
      </c>
      <c r="K40" s="158"/>
    </row>
    <row r="41" spans="1:11">
      <c r="A41" s="159" t="str">
        <f t="shared" si="3"/>
        <v/>
      </c>
      <c r="B41" s="181"/>
      <c r="C41" s="161"/>
      <c r="D41" s="219"/>
      <c r="E41" s="220"/>
      <c r="F41" s="194">
        <f t="shared" si="4"/>
        <v>0</v>
      </c>
      <c r="H41" s="222"/>
      <c r="I41" s="220"/>
      <c r="J41" s="194">
        <f t="shared" si="5"/>
        <v>0</v>
      </c>
      <c r="K41" s="158"/>
    </row>
    <row r="42" spans="1:11">
      <c r="A42" s="151" t="s">
        <v>17</v>
      </c>
      <c r="B42" s="181"/>
      <c r="C42" s="153"/>
      <c r="D42" s="187"/>
      <c r="E42" s="160"/>
      <c r="F42" s="187">
        <f>SUM(F35:F41)</f>
        <v>0</v>
      </c>
      <c r="G42" s="160"/>
      <c r="H42" s="166"/>
      <c r="I42" s="160"/>
      <c r="J42" s="187">
        <f>SUM(J35:J41)</f>
        <v>0</v>
      </c>
      <c r="K42" s="194">
        <f>F42+J42</f>
        <v>0</v>
      </c>
    </row>
    <row r="43" spans="1:11" ht="5.25" customHeight="1">
      <c r="C43" s="7"/>
    </row>
    <row r="44" spans="1:11">
      <c r="A44" s="146" t="s">
        <v>8</v>
      </c>
      <c r="B44" s="174"/>
      <c r="C44" s="148"/>
      <c r="D44" s="173" t="s">
        <v>14</v>
      </c>
      <c r="E44" s="158" t="s">
        <v>6</v>
      </c>
      <c r="F44" s="175" t="s">
        <v>7</v>
      </c>
      <c r="G44" s="47"/>
      <c r="H44" s="176" t="s">
        <v>14</v>
      </c>
      <c r="I44" s="158" t="s">
        <v>6</v>
      </c>
      <c r="J44" s="175" t="s">
        <v>7</v>
      </c>
      <c r="K44" s="173" t="s">
        <v>79</v>
      </c>
    </row>
    <row r="45" spans="1:11">
      <c r="A45" s="151" t="s">
        <v>29</v>
      </c>
      <c r="B45" s="190"/>
      <c r="C45" s="191"/>
      <c r="D45" s="192"/>
      <c r="E45" s="158"/>
      <c r="F45" s="178"/>
      <c r="G45" s="5"/>
      <c r="H45" s="193"/>
      <c r="I45" s="158"/>
      <c r="J45" s="178"/>
      <c r="K45" s="192"/>
    </row>
    <row r="46" spans="1:11">
      <c r="A46" s="159" t="str">
        <f>IF(A35=0,"",A35)</f>
        <v/>
      </c>
      <c r="B46" s="181" t="s">
        <v>4</v>
      </c>
      <c r="C46" s="161"/>
      <c r="D46" s="219"/>
      <c r="E46" s="221"/>
      <c r="F46" s="194">
        <f>D46*E46</f>
        <v>0</v>
      </c>
      <c r="H46" s="222"/>
      <c r="I46" s="221"/>
      <c r="J46" s="194">
        <f>H46*I46</f>
        <v>0</v>
      </c>
      <c r="K46" s="158"/>
    </row>
    <row r="47" spans="1:11">
      <c r="A47" s="159" t="str">
        <f t="shared" ref="A47:A52" si="6">IF(A36=0,"",A36)</f>
        <v/>
      </c>
      <c r="B47" s="181" t="s">
        <v>5</v>
      </c>
      <c r="C47" s="186"/>
      <c r="D47" s="219"/>
      <c r="E47" s="221"/>
      <c r="F47" s="194">
        <f t="shared" ref="F47:F52" si="7">D47*E47</f>
        <v>0</v>
      </c>
      <c r="H47" s="222"/>
      <c r="I47" s="221"/>
      <c r="J47" s="194">
        <f t="shared" ref="J47:J52" si="8">H47*I47</f>
        <v>0</v>
      </c>
      <c r="K47" s="158"/>
    </row>
    <row r="48" spans="1:11">
      <c r="A48" s="159" t="str">
        <f t="shared" si="6"/>
        <v/>
      </c>
      <c r="B48" s="181" t="s">
        <v>4</v>
      </c>
      <c r="C48" s="195"/>
      <c r="D48" s="219"/>
      <c r="E48" s="221"/>
      <c r="F48" s="194">
        <f t="shared" si="7"/>
        <v>0</v>
      </c>
      <c r="H48" s="222"/>
      <c r="I48" s="221"/>
      <c r="J48" s="194">
        <f t="shared" si="8"/>
        <v>0</v>
      </c>
      <c r="K48" s="158"/>
    </row>
    <row r="49" spans="1:11">
      <c r="A49" s="159" t="str">
        <f t="shared" si="6"/>
        <v/>
      </c>
      <c r="B49" s="181" t="s">
        <v>5</v>
      </c>
      <c r="C49" s="195"/>
      <c r="D49" s="219"/>
      <c r="E49" s="221"/>
      <c r="F49" s="194">
        <f t="shared" si="7"/>
        <v>0</v>
      </c>
      <c r="H49" s="222"/>
      <c r="I49" s="221"/>
      <c r="J49" s="194">
        <f t="shared" si="8"/>
        <v>0</v>
      </c>
      <c r="K49" s="158"/>
    </row>
    <row r="50" spans="1:11">
      <c r="A50" s="159" t="str">
        <f t="shared" si="6"/>
        <v/>
      </c>
      <c r="B50" s="181"/>
      <c r="C50" s="195"/>
      <c r="D50" s="219"/>
      <c r="E50" s="220"/>
      <c r="F50" s="194">
        <f t="shared" si="7"/>
        <v>0</v>
      </c>
      <c r="H50" s="222"/>
      <c r="I50" s="220"/>
      <c r="J50" s="194">
        <f t="shared" si="8"/>
        <v>0</v>
      </c>
      <c r="K50" s="158"/>
    </row>
    <row r="51" spans="1:11">
      <c r="A51" s="159" t="str">
        <f t="shared" si="6"/>
        <v/>
      </c>
      <c r="B51" s="181"/>
      <c r="C51" s="195"/>
      <c r="D51" s="219"/>
      <c r="E51" s="220"/>
      <c r="F51" s="194">
        <f t="shared" si="7"/>
        <v>0</v>
      </c>
      <c r="H51" s="222"/>
      <c r="I51" s="220"/>
      <c r="J51" s="194">
        <f t="shared" si="8"/>
        <v>0</v>
      </c>
      <c r="K51" s="158"/>
    </row>
    <row r="52" spans="1:11">
      <c r="A52" s="159" t="str">
        <f t="shared" si="6"/>
        <v/>
      </c>
      <c r="B52" s="181"/>
      <c r="C52" s="195"/>
      <c r="D52" s="219"/>
      <c r="E52" s="220"/>
      <c r="F52" s="194">
        <f t="shared" si="7"/>
        <v>0</v>
      </c>
      <c r="H52" s="222"/>
      <c r="I52" s="220"/>
      <c r="J52" s="194">
        <f t="shared" si="8"/>
        <v>0</v>
      </c>
      <c r="K52" s="158"/>
    </row>
    <row r="53" spans="1:11">
      <c r="A53" s="151" t="s">
        <v>17</v>
      </c>
      <c r="B53" s="181"/>
      <c r="C53" s="196"/>
      <c r="D53" s="187"/>
      <c r="E53" s="160"/>
      <c r="F53" s="187">
        <f>SUM(F46:F52)</f>
        <v>0</v>
      </c>
      <c r="G53" s="160"/>
      <c r="H53" s="159"/>
      <c r="I53" s="160"/>
      <c r="J53" s="187">
        <f>SUM(J46:J52)</f>
        <v>0</v>
      </c>
      <c r="K53" s="194">
        <f>F53+J53</f>
        <v>0</v>
      </c>
    </row>
    <row r="54" spans="1:11" ht="7.5" customHeight="1">
      <c r="C54" s="7"/>
    </row>
    <row r="55" spans="1:11">
      <c r="A55" s="146" t="s">
        <v>9</v>
      </c>
      <c r="B55" s="173"/>
      <c r="C55" s="197"/>
      <c r="D55" s="173" t="s">
        <v>15</v>
      </c>
      <c r="E55" s="158" t="s">
        <v>6</v>
      </c>
      <c r="F55" s="175" t="s">
        <v>7</v>
      </c>
      <c r="G55" s="47"/>
      <c r="H55" s="176" t="s">
        <v>14</v>
      </c>
      <c r="I55" s="158" t="s">
        <v>6</v>
      </c>
      <c r="J55" s="158" t="s">
        <v>7</v>
      </c>
      <c r="K55" s="173" t="s">
        <v>79</v>
      </c>
    </row>
    <row r="56" spans="1:11">
      <c r="A56" s="151" t="s">
        <v>29</v>
      </c>
      <c r="B56" s="192"/>
      <c r="C56" s="47"/>
      <c r="D56" s="192"/>
      <c r="E56" s="158"/>
      <c r="F56" s="178"/>
      <c r="G56" s="5"/>
      <c r="H56" s="193"/>
      <c r="I56" s="158"/>
      <c r="J56" s="158"/>
      <c r="K56" s="192"/>
    </row>
    <row r="57" spans="1:11">
      <c r="A57" s="159" t="str">
        <f>IF(A46=0,"",A46)</f>
        <v/>
      </c>
      <c r="B57" s="181" t="s">
        <v>4</v>
      </c>
      <c r="C57" s="161"/>
      <c r="D57" s="219"/>
      <c r="E57" s="221"/>
      <c r="F57" s="194">
        <f>D57*E57</f>
        <v>0</v>
      </c>
      <c r="H57" s="222"/>
      <c r="I57" s="221"/>
      <c r="J57" s="194">
        <f>H57*I57</f>
        <v>0</v>
      </c>
      <c r="K57" s="158"/>
    </row>
    <row r="58" spans="1:11">
      <c r="A58" s="159" t="str">
        <f t="shared" ref="A58:A63" si="9">IF(A47=0,"",A47)</f>
        <v/>
      </c>
      <c r="B58" s="181" t="s">
        <v>4</v>
      </c>
      <c r="C58" s="161"/>
      <c r="D58" s="219"/>
      <c r="E58" s="221"/>
      <c r="F58" s="194">
        <f t="shared" ref="F58:F63" si="10">D58*E58</f>
        <v>0</v>
      </c>
      <c r="H58" s="222"/>
      <c r="I58" s="221"/>
      <c r="J58" s="194">
        <f t="shared" ref="J58:J63" si="11">H58*I58</f>
        <v>0</v>
      </c>
      <c r="K58" s="158"/>
    </row>
    <row r="59" spans="1:11">
      <c r="A59" s="159" t="str">
        <f t="shared" si="9"/>
        <v/>
      </c>
      <c r="B59" s="181" t="s">
        <v>66</v>
      </c>
      <c r="C59" s="161"/>
      <c r="D59" s="219"/>
      <c r="E59" s="221"/>
      <c r="F59" s="194">
        <f t="shared" si="10"/>
        <v>0</v>
      </c>
      <c r="H59" s="222"/>
      <c r="I59" s="221"/>
      <c r="J59" s="194">
        <f t="shared" si="11"/>
        <v>0</v>
      </c>
      <c r="K59" s="158"/>
    </row>
    <row r="60" spans="1:11">
      <c r="A60" s="159" t="str">
        <f t="shared" si="9"/>
        <v/>
      </c>
      <c r="B60" s="181" t="s">
        <v>66</v>
      </c>
      <c r="C60" s="161"/>
      <c r="D60" s="219"/>
      <c r="E60" s="221"/>
      <c r="F60" s="194">
        <f t="shared" si="10"/>
        <v>0</v>
      </c>
      <c r="H60" s="222"/>
      <c r="I60" s="221"/>
      <c r="J60" s="194">
        <f t="shared" si="11"/>
        <v>0</v>
      </c>
      <c r="K60" s="158"/>
    </row>
    <row r="61" spans="1:11">
      <c r="A61" s="159" t="str">
        <f t="shared" si="9"/>
        <v/>
      </c>
      <c r="B61" s="181"/>
      <c r="C61" s="161"/>
      <c r="D61" s="219"/>
      <c r="E61" s="220"/>
      <c r="F61" s="194">
        <f t="shared" si="10"/>
        <v>0</v>
      </c>
      <c r="H61" s="222"/>
      <c r="I61" s="220"/>
      <c r="J61" s="194">
        <f t="shared" si="11"/>
        <v>0</v>
      </c>
      <c r="K61" s="158"/>
    </row>
    <row r="62" spans="1:11">
      <c r="A62" s="159" t="str">
        <f t="shared" si="9"/>
        <v/>
      </c>
      <c r="B62" s="181"/>
      <c r="C62" s="161"/>
      <c r="D62" s="219"/>
      <c r="E62" s="220"/>
      <c r="F62" s="194">
        <f t="shared" si="10"/>
        <v>0</v>
      </c>
      <c r="H62" s="222"/>
      <c r="I62" s="220"/>
      <c r="J62" s="194">
        <f t="shared" si="11"/>
        <v>0</v>
      </c>
      <c r="K62" s="158"/>
    </row>
    <row r="63" spans="1:11">
      <c r="A63" s="159" t="str">
        <f t="shared" si="9"/>
        <v/>
      </c>
      <c r="B63" s="181"/>
      <c r="C63" s="161"/>
      <c r="D63" s="219"/>
      <c r="E63" s="220"/>
      <c r="F63" s="194">
        <f t="shared" si="10"/>
        <v>0</v>
      </c>
      <c r="H63" s="222"/>
      <c r="I63" s="220"/>
      <c r="J63" s="194">
        <f t="shared" si="11"/>
        <v>0</v>
      </c>
      <c r="K63" s="158"/>
    </row>
    <row r="64" spans="1:11">
      <c r="A64" s="151" t="s">
        <v>17</v>
      </c>
      <c r="B64" s="181"/>
      <c r="C64" s="153"/>
      <c r="D64" s="187"/>
      <c r="E64" s="160"/>
      <c r="F64" s="187">
        <f>SUM(F57:F63)</f>
        <v>0</v>
      </c>
      <c r="G64" s="160"/>
      <c r="H64" s="159"/>
      <c r="I64" s="160"/>
      <c r="J64" s="187">
        <f>SUM(J57:J63)</f>
        <v>0</v>
      </c>
      <c r="K64" s="194">
        <f>F64+J64</f>
        <v>0</v>
      </c>
    </row>
    <row r="65" spans="1:11" ht="6.75" customHeight="1"/>
    <row r="66" spans="1:11">
      <c r="A66" s="146" t="s">
        <v>91</v>
      </c>
      <c r="B66" s="173"/>
      <c r="C66" s="197"/>
      <c r="D66" s="173" t="s">
        <v>15</v>
      </c>
      <c r="E66" s="158" t="s">
        <v>6</v>
      </c>
      <c r="F66" s="175" t="s">
        <v>7</v>
      </c>
      <c r="G66" s="47"/>
      <c r="H66" s="176" t="s">
        <v>14</v>
      </c>
      <c r="I66" s="158" t="s">
        <v>6</v>
      </c>
      <c r="J66" s="158" t="s">
        <v>7</v>
      </c>
      <c r="K66" s="173" t="s">
        <v>79</v>
      </c>
    </row>
    <row r="67" spans="1:11">
      <c r="A67" s="151" t="s">
        <v>29</v>
      </c>
      <c r="B67" s="192"/>
      <c r="C67" s="47"/>
      <c r="D67" s="192"/>
      <c r="E67" s="158"/>
      <c r="F67" s="178"/>
      <c r="G67" s="5"/>
      <c r="H67" s="193"/>
      <c r="I67" s="158"/>
      <c r="J67" s="158"/>
      <c r="K67" s="192"/>
    </row>
    <row r="68" spans="1:11">
      <c r="A68" s="159" t="str">
        <f>IF(A57=0,"",A57)</f>
        <v/>
      </c>
      <c r="B68" s="181" t="s">
        <v>4</v>
      </c>
      <c r="C68" s="161"/>
      <c r="D68" s="219"/>
      <c r="E68" s="221"/>
      <c r="F68" s="194">
        <f>D68*E68</f>
        <v>0</v>
      </c>
      <c r="H68" s="222"/>
      <c r="I68" s="221"/>
      <c r="J68" s="194">
        <f>H68*I68</f>
        <v>0</v>
      </c>
      <c r="K68" s="158"/>
    </row>
    <row r="69" spans="1:11">
      <c r="A69" s="159" t="str">
        <f t="shared" ref="A69:A74" si="12">IF(A58=0,"",A58)</f>
        <v/>
      </c>
      <c r="B69" s="181" t="s">
        <v>4</v>
      </c>
      <c r="C69" s="161"/>
      <c r="D69" s="219"/>
      <c r="E69" s="221"/>
      <c r="F69" s="194">
        <f t="shared" ref="F69:F74" si="13">D69*E69</f>
        <v>0</v>
      </c>
      <c r="H69" s="222"/>
      <c r="I69" s="221"/>
      <c r="J69" s="194">
        <f t="shared" ref="J69:J74" si="14">H69*I69</f>
        <v>0</v>
      </c>
      <c r="K69" s="158"/>
    </row>
    <row r="70" spans="1:11">
      <c r="A70" s="159" t="str">
        <f t="shared" si="12"/>
        <v/>
      </c>
      <c r="B70" s="181" t="s">
        <v>66</v>
      </c>
      <c r="C70" s="161"/>
      <c r="D70" s="219"/>
      <c r="E70" s="221"/>
      <c r="F70" s="194">
        <f t="shared" si="13"/>
        <v>0</v>
      </c>
      <c r="H70" s="222"/>
      <c r="I70" s="221"/>
      <c r="J70" s="194">
        <f t="shared" si="14"/>
        <v>0</v>
      </c>
      <c r="K70" s="158"/>
    </row>
    <row r="71" spans="1:11">
      <c r="A71" s="159" t="str">
        <f t="shared" si="12"/>
        <v/>
      </c>
      <c r="B71" s="181" t="s">
        <v>66</v>
      </c>
      <c r="C71" s="161"/>
      <c r="D71" s="219"/>
      <c r="E71" s="221"/>
      <c r="F71" s="194">
        <f t="shared" si="13"/>
        <v>0</v>
      </c>
      <c r="H71" s="222"/>
      <c r="I71" s="221"/>
      <c r="J71" s="194">
        <f t="shared" si="14"/>
        <v>0</v>
      </c>
      <c r="K71" s="158"/>
    </row>
    <row r="72" spans="1:11">
      <c r="A72" s="159" t="str">
        <f t="shared" si="12"/>
        <v/>
      </c>
      <c r="B72" s="181"/>
      <c r="C72" s="161"/>
      <c r="D72" s="219"/>
      <c r="E72" s="220"/>
      <c r="F72" s="194">
        <f t="shared" si="13"/>
        <v>0</v>
      </c>
      <c r="H72" s="222"/>
      <c r="I72" s="220"/>
      <c r="J72" s="194">
        <f t="shared" si="14"/>
        <v>0</v>
      </c>
      <c r="K72" s="158"/>
    </row>
    <row r="73" spans="1:11">
      <c r="A73" s="159" t="str">
        <f t="shared" si="12"/>
        <v/>
      </c>
      <c r="B73" s="181"/>
      <c r="C73" s="161"/>
      <c r="D73" s="219"/>
      <c r="E73" s="220"/>
      <c r="F73" s="194">
        <f t="shared" si="13"/>
        <v>0</v>
      </c>
      <c r="H73" s="222"/>
      <c r="I73" s="220"/>
      <c r="J73" s="194">
        <f t="shared" si="14"/>
        <v>0</v>
      </c>
      <c r="K73" s="158"/>
    </row>
    <row r="74" spans="1:11">
      <c r="A74" s="159" t="str">
        <f t="shared" si="12"/>
        <v/>
      </c>
      <c r="B74" s="181"/>
      <c r="C74" s="161"/>
      <c r="D74" s="219"/>
      <c r="E74" s="220"/>
      <c r="F74" s="194">
        <f t="shared" si="13"/>
        <v>0</v>
      </c>
      <c r="H74" s="222"/>
      <c r="I74" s="220"/>
      <c r="J74" s="194">
        <f t="shared" si="14"/>
        <v>0</v>
      </c>
      <c r="K74" s="158"/>
    </row>
    <row r="75" spans="1:11">
      <c r="A75" s="151" t="s">
        <v>17</v>
      </c>
      <c r="B75" s="181"/>
      <c r="C75" s="153"/>
      <c r="D75" s="187"/>
      <c r="E75" s="160"/>
      <c r="F75" s="187">
        <f>SUM(F68:F74)</f>
        <v>0</v>
      </c>
      <c r="G75" s="160"/>
      <c r="H75" s="159"/>
      <c r="I75" s="160"/>
      <c r="J75" s="187">
        <f>SUM(J68:J74)</f>
        <v>0</v>
      </c>
      <c r="K75" s="194">
        <f>F75+J75</f>
        <v>0</v>
      </c>
    </row>
    <row r="76" spans="1:11" ht="6.75" customHeight="1">
      <c r="A76" s="151"/>
      <c r="B76" s="198"/>
      <c r="C76" s="153"/>
      <c r="D76" s="199"/>
      <c r="E76" s="196"/>
      <c r="F76" s="187"/>
      <c r="G76" s="157"/>
      <c r="H76" s="200"/>
      <c r="I76" s="196"/>
      <c r="J76" s="187"/>
      <c r="K76" s="201"/>
    </row>
    <row r="77" spans="1:11" ht="15" customHeight="1">
      <c r="A77" s="146" t="s">
        <v>10</v>
      </c>
      <c r="B77" s="173"/>
      <c r="C77" s="148"/>
      <c r="D77" s="175" t="s">
        <v>15</v>
      </c>
      <c r="E77" s="174" t="s">
        <v>6</v>
      </c>
      <c r="F77" s="158" t="s">
        <v>7</v>
      </c>
      <c r="G77" s="47"/>
      <c r="H77" s="176" t="s">
        <v>14</v>
      </c>
      <c r="I77" s="174" t="s">
        <v>6</v>
      </c>
      <c r="J77" s="158" t="s">
        <v>7</v>
      </c>
      <c r="K77" s="173" t="s">
        <v>79</v>
      </c>
    </row>
    <row r="78" spans="1:11">
      <c r="A78" s="151" t="s">
        <v>29</v>
      </c>
      <c r="B78" s="192"/>
      <c r="C78" s="148"/>
      <c r="D78" s="178"/>
      <c r="E78" s="190"/>
      <c r="F78" s="158"/>
      <c r="G78" s="5"/>
      <c r="H78" s="193"/>
      <c r="I78" s="190"/>
      <c r="J78" s="158"/>
      <c r="K78" s="192"/>
    </row>
    <row r="79" spans="1:11">
      <c r="A79" s="159" t="str">
        <f t="shared" ref="A79:A85" si="15">IF(A57=0,"",A57)</f>
        <v/>
      </c>
      <c r="B79" s="181" t="s">
        <v>4</v>
      </c>
      <c r="C79" s="161"/>
      <c r="D79" s="219"/>
      <c r="E79" s="220"/>
      <c r="F79" s="194">
        <f>D79*E79</f>
        <v>0</v>
      </c>
      <c r="H79" s="222"/>
      <c r="I79" s="220"/>
      <c r="J79" s="194">
        <f>H79*I79</f>
        <v>0</v>
      </c>
      <c r="K79" s="158"/>
    </row>
    <row r="80" spans="1:11">
      <c r="A80" s="159" t="str">
        <f t="shared" si="15"/>
        <v/>
      </c>
      <c r="B80" s="181" t="s">
        <v>4</v>
      </c>
      <c r="C80" s="161"/>
      <c r="D80" s="219"/>
      <c r="E80" s="220"/>
      <c r="F80" s="194">
        <f t="shared" ref="F80:F85" si="16">D80*E80</f>
        <v>0</v>
      </c>
      <c r="H80" s="222"/>
      <c r="I80" s="220"/>
      <c r="J80" s="194">
        <f t="shared" ref="J80:J85" si="17">H80*I80</f>
        <v>0</v>
      </c>
      <c r="K80" s="158"/>
    </row>
    <row r="81" spans="1:11">
      <c r="A81" s="159" t="str">
        <f t="shared" si="15"/>
        <v/>
      </c>
      <c r="B81" s="181" t="s">
        <v>4</v>
      </c>
      <c r="C81" s="161"/>
      <c r="D81" s="219"/>
      <c r="E81" s="220"/>
      <c r="F81" s="194">
        <f t="shared" si="16"/>
        <v>0</v>
      </c>
      <c r="H81" s="222"/>
      <c r="I81" s="220"/>
      <c r="J81" s="194">
        <f t="shared" si="17"/>
        <v>0</v>
      </c>
      <c r="K81" s="158"/>
    </row>
    <row r="82" spans="1:11">
      <c r="A82" s="159" t="str">
        <f t="shared" si="15"/>
        <v/>
      </c>
      <c r="B82" s="181" t="s">
        <v>4</v>
      </c>
      <c r="C82" s="161"/>
      <c r="D82" s="219"/>
      <c r="E82" s="220"/>
      <c r="F82" s="194">
        <f t="shared" si="16"/>
        <v>0</v>
      </c>
      <c r="H82" s="222"/>
      <c r="I82" s="220"/>
      <c r="J82" s="194">
        <f t="shared" si="17"/>
        <v>0</v>
      </c>
      <c r="K82" s="158"/>
    </row>
    <row r="83" spans="1:11">
      <c r="A83" s="159" t="str">
        <f t="shared" si="15"/>
        <v/>
      </c>
      <c r="B83" s="181"/>
      <c r="C83" s="161"/>
      <c r="D83" s="219"/>
      <c r="E83" s="220"/>
      <c r="F83" s="194">
        <f t="shared" si="16"/>
        <v>0</v>
      </c>
      <c r="H83" s="222"/>
      <c r="I83" s="220"/>
      <c r="J83" s="194">
        <f t="shared" si="17"/>
        <v>0</v>
      </c>
      <c r="K83" s="158"/>
    </row>
    <row r="84" spans="1:11">
      <c r="A84" s="159" t="str">
        <f t="shared" si="15"/>
        <v/>
      </c>
      <c r="B84" s="181"/>
      <c r="C84" s="161"/>
      <c r="D84" s="219"/>
      <c r="E84" s="220"/>
      <c r="F84" s="194">
        <f t="shared" si="16"/>
        <v>0</v>
      </c>
      <c r="H84" s="222"/>
      <c r="I84" s="220"/>
      <c r="J84" s="194">
        <f t="shared" si="17"/>
        <v>0</v>
      </c>
      <c r="K84" s="158"/>
    </row>
    <row r="85" spans="1:11">
      <c r="A85" s="159" t="str">
        <f t="shared" si="15"/>
        <v/>
      </c>
      <c r="B85" s="181"/>
      <c r="C85" s="161"/>
      <c r="D85" s="219"/>
      <c r="E85" s="220"/>
      <c r="F85" s="194">
        <f t="shared" si="16"/>
        <v>0</v>
      </c>
      <c r="H85" s="222"/>
      <c r="I85" s="220"/>
      <c r="J85" s="194">
        <f t="shared" si="17"/>
        <v>0</v>
      </c>
      <c r="K85" s="158"/>
    </row>
    <row r="86" spans="1:11">
      <c r="A86" s="151" t="s">
        <v>17</v>
      </c>
      <c r="B86" s="181"/>
      <c r="C86" s="202"/>
      <c r="D86" s="187"/>
      <c r="E86" s="160"/>
      <c r="F86" s="187">
        <f>SUM(F79:F85)</f>
        <v>0</v>
      </c>
      <c r="G86" s="160"/>
      <c r="H86" s="159"/>
      <c r="I86" s="160"/>
      <c r="J86" s="187">
        <f>SUM(J79:J85)</f>
        <v>0</v>
      </c>
      <c r="K86" s="194">
        <f>F86+J86</f>
        <v>0</v>
      </c>
    </row>
    <row r="87" spans="1:11" ht="6.75" customHeight="1">
      <c r="C87" s="7"/>
    </row>
    <row r="88" spans="1:11" ht="15.75" customHeight="1">
      <c r="A88" s="146" t="s">
        <v>30</v>
      </c>
      <c r="B88" s="173"/>
      <c r="C88" s="148"/>
      <c r="D88" s="175" t="s">
        <v>14</v>
      </c>
      <c r="E88" s="174" t="s">
        <v>6</v>
      </c>
      <c r="F88" s="158" t="s">
        <v>7</v>
      </c>
      <c r="G88" s="47"/>
      <c r="H88" s="176" t="s">
        <v>14</v>
      </c>
      <c r="I88" s="174" t="s">
        <v>6</v>
      </c>
      <c r="J88" s="158" t="s">
        <v>7</v>
      </c>
      <c r="K88" s="173" t="s">
        <v>79</v>
      </c>
    </row>
    <row r="89" spans="1:11">
      <c r="A89" s="151" t="s">
        <v>29</v>
      </c>
      <c r="B89" s="192"/>
      <c r="C89" s="148"/>
      <c r="D89" s="178"/>
      <c r="E89" s="190"/>
      <c r="F89" s="158"/>
      <c r="G89" s="5"/>
      <c r="H89" s="193"/>
      <c r="I89" s="190"/>
      <c r="J89" s="158"/>
      <c r="K89" s="192"/>
    </row>
    <row r="90" spans="1:11">
      <c r="A90" s="159" t="str">
        <f t="shared" ref="A90:A96" si="18">IF(A79=0,"",A79)</f>
        <v/>
      </c>
      <c r="B90" s="181" t="s">
        <v>56</v>
      </c>
      <c r="C90" s="161"/>
      <c r="D90" s="219"/>
      <c r="E90" s="220"/>
      <c r="F90" s="159">
        <f>D90*E90</f>
        <v>0</v>
      </c>
      <c r="H90" s="222"/>
      <c r="I90" s="220"/>
      <c r="J90" s="159">
        <f>H90*I90</f>
        <v>0</v>
      </c>
      <c r="K90" s="158"/>
    </row>
    <row r="91" spans="1:11">
      <c r="A91" s="159" t="str">
        <f t="shared" si="18"/>
        <v/>
      </c>
      <c r="B91" s="181" t="s">
        <v>56</v>
      </c>
      <c r="C91" s="161"/>
      <c r="D91" s="219"/>
      <c r="E91" s="220"/>
      <c r="F91" s="159">
        <f t="shared" ref="F91:F96" si="19">D91*E91</f>
        <v>0</v>
      </c>
      <c r="H91" s="222"/>
      <c r="I91" s="220"/>
      <c r="J91" s="159">
        <f t="shared" ref="J91:J96" si="20">H91*I91</f>
        <v>0</v>
      </c>
      <c r="K91" s="158"/>
    </row>
    <row r="92" spans="1:11">
      <c r="A92" s="159" t="str">
        <f t="shared" si="18"/>
        <v/>
      </c>
      <c r="B92" s="41" t="s">
        <v>5</v>
      </c>
      <c r="C92" s="203"/>
      <c r="D92" s="219"/>
      <c r="E92" s="220"/>
      <c r="F92" s="159">
        <f t="shared" si="19"/>
        <v>0</v>
      </c>
      <c r="H92" s="222"/>
      <c r="I92" s="220"/>
      <c r="J92" s="159">
        <f t="shared" si="20"/>
        <v>0</v>
      </c>
      <c r="K92" s="158"/>
    </row>
    <row r="93" spans="1:11">
      <c r="A93" s="159" t="str">
        <f t="shared" si="18"/>
        <v/>
      </c>
      <c r="B93" s="41" t="s">
        <v>5</v>
      </c>
      <c r="C93" s="203"/>
      <c r="D93" s="219"/>
      <c r="E93" s="220"/>
      <c r="F93" s="159">
        <f t="shared" si="19"/>
        <v>0</v>
      </c>
      <c r="H93" s="222"/>
      <c r="I93" s="220"/>
      <c r="J93" s="159">
        <f t="shared" si="20"/>
        <v>0</v>
      </c>
      <c r="K93" s="158"/>
    </row>
    <row r="94" spans="1:11">
      <c r="A94" s="159" t="str">
        <f t="shared" si="18"/>
        <v/>
      </c>
      <c r="B94" s="41" t="s">
        <v>5</v>
      </c>
      <c r="C94" s="203"/>
      <c r="D94" s="219"/>
      <c r="E94" s="220"/>
      <c r="F94" s="159">
        <f t="shared" si="19"/>
        <v>0</v>
      </c>
      <c r="H94" s="222"/>
      <c r="I94" s="220"/>
      <c r="J94" s="159">
        <f t="shared" si="20"/>
        <v>0</v>
      </c>
      <c r="K94" s="158"/>
    </row>
    <row r="95" spans="1:11" ht="14.25" customHeight="1">
      <c r="A95" s="159" t="str">
        <f t="shared" si="18"/>
        <v/>
      </c>
      <c r="B95" s="41" t="s">
        <v>56</v>
      </c>
      <c r="C95" s="161"/>
      <c r="D95" s="219"/>
      <c r="E95" s="220"/>
      <c r="F95" s="159">
        <f t="shared" si="19"/>
        <v>0</v>
      </c>
      <c r="H95" s="222"/>
      <c r="I95" s="220"/>
      <c r="J95" s="159">
        <f t="shared" si="20"/>
        <v>0</v>
      </c>
      <c r="K95" s="158"/>
    </row>
    <row r="96" spans="1:11">
      <c r="A96" s="159" t="str">
        <f t="shared" si="18"/>
        <v/>
      </c>
      <c r="B96" s="181" t="s">
        <v>56</v>
      </c>
      <c r="C96" s="161"/>
      <c r="D96" s="219"/>
      <c r="E96" s="220"/>
      <c r="F96" s="159">
        <f t="shared" si="19"/>
        <v>0</v>
      </c>
      <c r="H96" s="222"/>
      <c r="I96" s="220"/>
      <c r="J96" s="159">
        <f t="shared" si="20"/>
        <v>0</v>
      </c>
      <c r="K96" s="158"/>
    </row>
    <row r="97" spans="1:11">
      <c r="A97" s="151" t="s">
        <v>17</v>
      </c>
      <c r="B97" s="181"/>
      <c r="C97" s="153"/>
      <c r="D97" s="204">
        <f>SUM(D90:D96)</f>
        <v>0</v>
      </c>
      <c r="E97" s="160"/>
      <c r="F97" s="160">
        <f>SUM(F90:F96)</f>
        <v>0</v>
      </c>
      <c r="G97" s="160"/>
      <c r="H97" s="159"/>
      <c r="I97" s="160"/>
      <c r="J97" s="160">
        <f>SUM(J90:J96)</f>
        <v>0</v>
      </c>
      <c r="K97" s="159">
        <f>F97+J97</f>
        <v>0</v>
      </c>
    </row>
    <row r="98" spans="1:11">
      <c r="C98" s="7"/>
    </row>
    <row r="99" spans="1:11">
      <c r="A99" s="146" t="s">
        <v>11</v>
      </c>
      <c r="B99" s="174"/>
      <c r="C99" s="148"/>
      <c r="D99" s="175" t="s">
        <v>12</v>
      </c>
      <c r="E99" s="174" t="s">
        <v>6</v>
      </c>
      <c r="F99" s="158" t="s">
        <v>7</v>
      </c>
      <c r="G99" s="47"/>
      <c r="H99" s="173" t="s">
        <v>12</v>
      </c>
      <c r="I99" s="174" t="s">
        <v>6</v>
      </c>
      <c r="J99" s="158" t="s">
        <v>7</v>
      </c>
      <c r="K99" s="173" t="s">
        <v>79</v>
      </c>
    </row>
    <row r="100" spans="1:11">
      <c r="A100" s="151" t="s">
        <v>29</v>
      </c>
      <c r="B100" s="190"/>
      <c r="C100" s="148"/>
      <c r="D100" s="178"/>
      <c r="E100" s="190"/>
      <c r="F100" s="158"/>
      <c r="G100" s="5"/>
      <c r="H100" s="192"/>
      <c r="I100" s="190"/>
      <c r="J100" s="158"/>
      <c r="K100" s="192"/>
    </row>
    <row r="101" spans="1:11">
      <c r="A101" s="159" t="s">
        <v>85</v>
      </c>
      <c r="B101" s="181"/>
      <c r="C101" s="161"/>
      <c r="D101" s="217"/>
      <c r="E101" s="223"/>
      <c r="F101" s="194">
        <f>D101*E101*12</f>
        <v>0</v>
      </c>
      <c r="H101" s="220"/>
      <c r="I101" s="220"/>
      <c r="J101" s="159">
        <f>H101*I101</f>
        <v>0</v>
      </c>
      <c r="K101" s="158"/>
    </row>
    <row r="102" spans="1:11">
      <c r="A102" s="200" t="s">
        <v>86</v>
      </c>
      <c r="B102" s="181"/>
      <c r="C102" s="161"/>
      <c r="D102" s="218"/>
      <c r="E102" s="224"/>
      <c r="F102" s="194">
        <f>D102*E102*12</f>
        <v>0</v>
      </c>
      <c r="H102" s="225"/>
      <c r="I102" s="225"/>
      <c r="J102" s="159">
        <f t="shared" ref="J102" si="21">H102*I102</f>
        <v>0</v>
      </c>
      <c r="K102" s="158"/>
    </row>
    <row r="103" spans="1:11">
      <c r="A103" s="200" t="s">
        <v>87</v>
      </c>
      <c r="B103" s="181"/>
      <c r="C103" s="161"/>
      <c r="D103" s="218"/>
      <c r="E103" s="224"/>
      <c r="F103" s="194">
        <f>D103*E103*12</f>
        <v>0</v>
      </c>
      <c r="H103" s="225"/>
      <c r="I103" s="225"/>
      <c r="J103" s="159"/>
      <c r="K103" s="41"/>
    </row>
    <row r="104" spans="1:11">
      <c r="A104" s="205" t="s">
        <v>17</v>
      </c>
      <c r="B104" s="181"/>
      <c r="C104" s="161"/>
      <c r="D104" s="159"/>
      <c r="E104" s="159"/>
      <c r="F104" s="194">
        <f>SUM(F101:F103)</f>
        <v>0</v>
      </c>
      <c r="G104" s="159"/>
      <c r="H104" s="159"/>
      <c r="I104" s="159"/>
      <c r="J104" s="159">
        <f>SUM(J101:J102)</f>
        <v>0</v>
      </c>
      <c r="K104" s="194">
        <f>F104+J104</f>
        <v>0</v>
      </c>
    </row>
    <row r="105" spans="1:11">
      <c r="A105" s="159"/>
      <c r="B105" s="159"/>
      <c r="C105" s="161"/>
      <c r="D105" s="159"/>
      <c r="E105" s="159"/>
      <c r="F105" s="159"/>
      <c r="G105" s="159"/>
      <c r="H105" s="159"/>
      <c r="I105" s="159"/>
      <c r="J105" s="159"/>
    </row>
    <row r="106" spans="1:11">
      <c r="A106" s="151" t="s">
        <v>31</v>
      </c>
      <c r="B106" s="159"/>
      <c r="C106" s="161"/>
      <c r="D106" s="159"/>
      <c r="E106" s="159"/>
      <c r="F106" s="194">
        <f>SUM(F20+F42+F53+F64+F86+F97+F104)</f>
        <v>0</v>
      </c>
      <c r="G106" s="159"/>
      <c r="H106" s="159"/>
      <c r="I106" s="159"/>
      <c r="J106" s="194">
        <f>J20+J31+J42+J53+J64+J86+J97</f>
        <v>0</v>
      </c>
      <c r="K106" s="206">
        <f>+F106+J106</f>
        <v>0</v>
      </c>
    </row>
    <row r="107" spans="1:11" ht="14.65" thickBot="1">
      <c r="A107" s="151" t="s">
        <v>18</v>
      </c>
      <c r="B107" s="207">
        <v>0.318</v>
      </c>
      <c r="C107" s="161"/>
      <c r="D107" s="159"/>
      <c r="E107" s="159"/>
      <c r="F107" s="208">
        <f>-F106*B107</f>
        <v>0</v>
      </c>
      <c r="G107" s="159"/>
      <c r="H107" s="159"/>
      <c r="I107" s="159"/>
      <c r="J107" s="159">
        <v>0</v>
      </c>
      <c r="K107" s="206">
        <f>+F107+J107</f>
        <v>0</v>
      </c>
    </row>
    <row r="108" spans="1:11" ht="14.65" thickBot="1">
      <c r="A108" s="151" t="s">
        <v>13</v>
      </c>
      <c r="B108" s="209"/>
      <c r="C108" s="210"/>
      <c r="D108" s="151"/>
      <c r="E108" s="151"/>
      <c r="F108" s="211">
        <f>+F106+F107</f>
        <v>0</v>
      </c>
      <c r="G108" s="151"/>
      <c r="H108" s="151"/>
      <c r="I108" s="151"/>
      <c r="J108" s="211">
        <f>+J106+J107</f>
        <v>0</v>
      </c>
      <c r="K108" s="211">
        <f>+K106+K107</f>
        <v>0</v>
      </c>
    </row>
    <row r="109" spans="1:11" ht="14.65" thickTop="1">
      <c r="A109" s="212" t="s">
        <v>90</v>
      </c>
    </row>
    <row r="110" spans="1:11">
      <c r="A110" s="212" t="s">
        <v>92</v>
      </c>
    </row>
    <row r="111" spans="1:11">
      <c r="A111" s="213"/>
    </row>
    <row r="112" spans="1:11">
      <c r="D112" s="214" t="s">
        <v>26</v>
      </c>
      <c r="E112" s="214"/>
    </row>
    <row r="113" spans="4:5">
      <c r="D113" s="159" t="s">
        <v>19</v>
      </c>
      <c r="E113" s="215">
        <f>K20</f>
        <v>0</v>
      </c>
    </row>
    <row r="114" spans="4:5">
      <c r="D114" s="159" t="s">
        <v>20</v>
      </c>
      <c r="E114" s="169">
        <f>K31</f>
        <v>0</v>
      </c>
    </row>
    <row r="115" spans="4:5">
      <c r="D115" s="159" t="s">
        <v>21</v>
      </c>
      <c r="E115" s="169">
        <f>K64+K75+K86</f>
        <v>0</v>
      </c>
    </row>
    <row r="116" spans="4:5">
      <c r="D116" s="159" t="s">
        <v>22</v>
      </c>
      <c r="E116" s="169">
        <f>K42</f>
        <v>0</v>
      </c>
    </row>
    <row r="117" spans="4:5">
      <c r="D117" s="159" t="s">
        <v>23</v>
      </c>
      <c r="E117" s="169">
        <f>K53</f>
        <v>0</v>
      </c>
    </row>
    <row r="118" spans="4:5">
      <c r="D118" s="159" t="s">
        <v>24</v>
      </c>
      <c r="E118" s="169">
        <f>K97</f>
        <v>0</v>
      </c>
    </row>
    <row r="119" spans="4:5">
      <c r="D119" s="159" t="s">
        <v>25</v>
      </c>
      <c r="E119" s="169">
        <f>K104</f>
        <v>0</v>
      </c>
    </row>
    <row r="120" spans="4:5">
      <c r="D120" s="159" t="s">
        <v>89</v>
      </c>
      <c r="E120" s="169">
        <f>+K107</f>
        <v>0</v>
      </c>
    </row>
    <row r="121" spans="4:5">
      <c r="D121" s="151" t="s">
        <v>13</v>
      </c>
      <c r="E121" s="216">
        <f>SUM(E113:E120)</f>
        <v>0</v>
      </c>
    </row>
    <row r="122" spans="4:5">
      <c r="E122" s="49">
        <f>+E121-K108</f>
        <v>0</v>
      </c>
    </row>
  </sheetData>
  <sheetProtection algorithmName="SHA-512" hashValue="SzMddw0D1rmlOGSzVJc8X1e/btSjS3Di/wZYe9eE1/8/B3gRQBaaACq3bW5XnkhCcLtu8d6EfkS3U0wsqunTOw==" saltValue="J3DRPtfMVwqiVuLQVyMmHA==" spinCount="100000" sheet="1" objects="1" scenarios="1"/>
  <mergeCells count="81">
    <mergeCell ref="I66:I67"/>
    <mergeCell ref="J66:J67"/>
    <mergeCell ref="K66:K67"/>
    <mergeCell ref="K68:K74"/>
    <mergeCell ref="B66:B67"/>
    <mergeCell ref="D66:D67"/>
    <mergeCell ref="E66:E67"/>
    <mergeCell ref="F66:F67"/>
    <mergeCell ref="H66:H67"/>
    <mergeCell ref="B11:B12"/>
    <mergeCell ref="J99:J100"/>
    <mergeCell ref="D112:E112"/>
    <mergeCell ref="I77:I78"/>
    <mergeCell ref="J77:J78"/>
    <mergeCell ref="J88:J89"/>
    <mergeCell ref="H77:H78"/>
    <mergeCell ref="H99:H100"/>
    <mergeCell ref="E88:E89"/>
    <mergeCell ref="F88:F89"/>
    <mergeCell ref="I88:I89"/>
    <mergeCell ref="H88:H89"/>
    <mergeCell ref="I99:I100"/>
    <mergeCell ref="E99:E100"/>
    <mergeCell ref="F99:F100"/>
    <mergeCell ref="J33:J34"/>
    <mergeCell ref="F55:F56"/>
    <mergeCell ref="I55:I56"/>
    <mergeCell ref="J55:J56"/>
    <mergeCell ref="H55:H56"/>
    <mergeCell ref="I21:J21"/>
    <mergeCell ref="F33:F34"/>
    <mergeCell ref="I33:I34"/>
    <mergeCell ref="F22:F23"/>
    <mergeCell ref="I22:I23"/>
    <mergeCell ref="J22:J23"/>
    <mergeCell ref="H22:H23"/>
    <mergeCell ref="F44:F45"/>
    <mergeCell ref="I44:I45"/>
    <mergeCell ref="J44:J45"/>
    <mergeCell ref="H33:H34"/>
    <mergeCell ref="H44:H45"/>
    <mergeCell ref="B22:B23"/>
    <mergeCell ref="B33:B34"/>
    <mergeCell ref="E55:E56"/>
    <mergeCell ref="E22:E23"/>
    <mergeCell ref="E33:E34"/>
    <mergeCell ref="D33:D34"/>
    <mergeCell ref="D22:D23"/>
    <mergeCell ref="B44:B45"/>
    <mergeCell ref="D44:D45"/>
    <mergeCell ref="B55:B56"/>
    <mergeCell ref="D55:D56"/>
    <mergeCell ref="E44:E45"/>
    <mergeCell ref="A1:J1"/>
    <mergeCell ref="E9:F9"/>
    <mergeCell ref="I9:J9"/>
    <mergeCell ref="E10:F10"/>
    <mergeCell ref="I10:J10"/>
    <mergeCell ref="F77:F78"/>
    <mergeCell ref="E77:E78"/>
    <mergeCell ref="B88:B89"/>
    <mergeCell ref="D88:D89"/>
    <mergeCell ref="B99:B100"/>
    <mergeCell ref="D99:D100"/>
    <mergeCell ref="B77:B78"/>
    <mergeCell ref="D77:D78"/>
    <mergeCell ref="K79:K85"/>
    <mergeCell ref="K90:K96"/>
    <mergeCell ref="K101:K102"/>
    <mergeCell ref="K12:K19"/>
    <mergeCell ref="K24:K30"/>
    <mergeCell ref="K35:K41"/>
    <mergeCell ref="K46:K52"/>
    <mergeCell ref="K57:K63"/>
    <mergeCell ref="K22:K23"/>
    <mergeCell ref="K33:K34"/>
    <mergeCell ref="K44:K45"/>
    <mergeCell ref="K77:K78"/>
    <mergeCell ref="K88:K89"/>
    <mergeCell ref="K99:K100"/>
    <mergeCell ref="K55:K5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Commodity Expense Forecast</vt:lpstr>
      <vt:lpstr>Cost of Power</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Sibtain Janmohamed</cp:lastModifiedBy>
  <dcterms:created xsi:type="dcterms:W3CDTF">2019-10-23T18:30:11Z</dcterms:created>
  <dcterms:modified xsi:type="dcterms:W3CDTF">2020-05-11T15:46:31Z</dcterms:modified>
</cp:coreProperties>
</file>