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FPS01\Home\ButJu\"/>
    </mc:Choice>
  </mc:AlternateContent>
  <bookViews>
    <workbookView xWindow="0" yWindow="0" windowWidth="15360" windowHeight="7308" tabRatio="858" activeTab="2"/>
  </bookViews>
  <sheets>
    <sheet name="LDC Info" sheetId="8" r:id="rId1"/>
    <sheet name="Definitions" sheetId="1" r:id="rId2"/>
    <sheet name="1. Summary Tab" sheetId="2" r:id="rId3"/>
    <sheet name="2. Attacher and Pole Data" sheetId="5" r:id="rId4"/>
    <sheet name="3. Direct Costs" sheetId="12" r:id="rId5"/>
    <sheet name="4. Indirect Costs" sheetId="13" r:id="rId6"/>
    <sheet name="4-a. Power Deduction Factor" sheetId="10" r:id="rId7"/>
    <sheet name="Appendix. Provincial Rate" sheetId="14" r:id="rId8"/>
    <sheet name="Drop Down List" sheetId="7" state="hidden" r:id="rId9"/>
  </sheets>
  <definedNames>
    <definedName name="_xlnm.Print_Area" localSheetId="1">Definitions!$B$1:$D$19</definedName>
    <definedName name="_xlnm.Print_Area" localSheetId="0">'LDC Info'!$A$1:$Q$37</definedName>
  </definedNames>
  <calcPr calcId="162913"/>
</workbook>
</file>

<file path=xl/calcChain.xml><?xml version="1.0" encoding="utf-8"?>
<calcChain xmlns="http://schemas.openxmlformats.org/spreadsheetml/2006/main">
  <c r="I30" i="10" l="1"/>
  <c r="H30" i="10"/>
  <c r="D50" i="2" l="1"/>
  <c r="F31" i="12"/>
  <c r="K35" i="13" l="1"/>
  <c r="I35" i="13"/>
  <c r="D41" i="14"/>
  <c r="D37" i="14"/>
  <c r="N23" i="5" l="1"/>
  <c r="L23" i="5"/>
  <c r="J23" i="5"/>
  <c r="H23" i="5"/>
  <c r="N36" i="5"/>
  <c r="L36" i="5"/>
  <c r="J36" i="5"/>
  <c r="H36" i="5"/>
  <c r="J46" i="5"/>
  <c r="L46" i="5"/>
  <c r="N46" i="5"/>
  <c r="H46" i="5"/>
  <c r="D75" i="2" l="1"/>
  <c r="D73" i="2"/>
  <c r="D65" i="2"/>
  <c r="D49" i="2"/>
  <c r="D48" i="2"/>
  <c r="D44" i="2"/>
  <c r="D35" i="2"/>
  <c r="D69" i="2"/>
  <c r="F87" i="12" l="1"/>
  <c r="L87" i="12"/>
  <c r="J87" i="12"/>
  <c r="H87" i="12"/>
  <c r="L73" i="12"/>
  <c r="J73" i="12"/>
  <c r="H73" i="12"/>
  <c r="F73" i="12"/>
  <c r="L61" i="12"/>
  <c r="J61" i="12"/>
  <c r="H61" i="12"/>
  <c r="F61" i="12"/>
  <c r="F29" i="12" l="1"/>
  <c r="I31" i="10"/>
  <c r="H31" i="10"/>
  <c r="H32" i="10"/>
  <c r="I32" i="10" l="1"/>
  <c r="D31" i="10"/>
  <c r="D32" i="10"/>
  <c r="D30" i="10"/>
  <c r="I54" i="13"/>
  <c r="O35" i="13"/>
  <c r="K49" i="2" s="1"/>
  <c r="M35" i="13"/>
  <c r="I49" i="2" s="1"/>
  <c r="G49" i="2"/>
  <c r="L29" i="12"/>
  <c r="J29" i="12"/>
  <c r="H29" i="12"/>
  <c r="L23" i="12"/>
  <c r="J23" i="12"/>
  <c r="H23" i="12"/>
  <c r="F23" i="12"/>
  <c r="L18" i="12"/>
  <c r="J18" i="12"/>
  <c r="F18" i="12"/>
  <c r="H18" i="12"/>
  <c r="L31" i="12" l="1"/>
  <c r="J31" i="12"/>
  <c r="H31" i="12"/>
  <c r="D46" i="14"/>
  <c r="D48" i="14"/>
  <c r="D47" i="14"/>
  <c r="H51" i="5"/>
  <c r="L51" i="5"/>
  <c r="I33" i="10" l="1"/>
  <c r="H33" i="10"/>
  <c r="D39" i="14"/>
  <c r="D34" i="14"/>
  <c r="D62" i="2" s="1"/>
  <c r="D31" i="14"/>
  <c r="D28" i="14"/>
  <c r="H34" i="10" l="1"/>
  <c r="I34" i="10"/>
  <c r="D23" i="14"/>
  <c r="D19" i="14"/>
  <c r="D14" i="14"/>
  <c r="D33" i="2" s="1"/>
  <c r="D13" i="14"/>
  <c r="D30" i="2" s="1"/>
  <c r="D9" i="14"/>
  <c r="D29" i="14" s="1"/>
  <c r="K9" i="13"/>
  <c r="O9" i="13" l="1"/>
  <c r="M9" i="13"/>
  <c r="D32" i="14"/>
  <c r="D15" i="14"/>
  <c r="D20" i="14"/>
  <c r="D24" i="14"/>
  <c r="D21" i="14" l="1"/>
  <c r="D35" i="14" s="1"/>
  <c r="D42" i="2"/>
  <c r="D25" i="14"/>
  <c r="D54" i="2"/>
  <c r="D43" i="14" l="1"/>
  <c r="D50" i="14" s="1"/>
  <c r="E19" i="8"/>
  <c r="I9" i="13" s="1"/>
  <c r="H9" i="12" l="1"/>
  <c r="F9" i="12"/>
  <c r="L9" i="12" l="1"/>
  <c r="J9" i="12"/>
  <c r="J9" i="5"/>
  <c r="N52" i="5"/>
  <c r="L52" i="5"/>
  <c r="L53" i="5" s="1"/>
  <c r="J52" i="5"/>
  <c r="H52" i="5"/>
  <c r="H53" i="5" s="1"/>
  <c r="H9" i="5"/>
  <c r="N9" i="5" l="1"/>
  <c r="L9" i="5"/>
  <c r="J62" i="12"/>
  <c r="J63" i="12" s="1"/>
  <c r="J88" i="12"/>
  <c r="J89" i="12" s="1"/>
  <c r="J74" i="12"/>
  <c r="J75" i="12" s="1"/>
  <c r="L62" i="12"/>
  <c r="L63" i="12" s="1"/>
  <c r="L74" i="12"/>
  <c r="L75" i="12" s="1"/>
  <c r="L88" i="12"/>
  <c r="L89" i="12" s="1"/>
  <c r="H62" i="12"/>
  <c r="H63" i="12" s="1"/>
  <c r="H88" i="12"/>
  <c r="H89" i="12" s="1"/>
  <c r="H74" i="12"/>
  <c r="H75" i="12" s="1"/>
  <c r="F88" i="12"/>
  <c r="F89" i="12" s="1"/>
  <c r="F62" i="12"/>
  <c r="F63" i="12" s="1"/>
  <c r="F74" i="12"/>
  <c r="F75" i="12" s="1"/>
  <c r="I48" i="13"/>
  <c r="I49" i="13" s="1"/>
  <c r="I58" i="13" s="1"/>
  <c r="I17" i="13"/>
  <c r="K48" i="13"/>
  <c r="K17" i="13"/>
  <c r="K34" i="13" s="1"/>
  <c r="M48" i="13"/>
  <c r="M49" i="13" s="1"/>
  <c r="M58" i="13" s="1"/>
  <c r="M17" i="13"/>
  <c r="O17" i="13"/>
  <c r="O48" i="13"/>
  <c r="O49" i="13" s="1"/>
  <c r="O58" i="13" s="1"/>
  <c r="J32" i="12"/>
  <c r="J33" i="12" s="1"/>
  <c r="H32" i="12"/>
  <c r="H33" i="12" s="1"/>
  <c r="F32" i="12"/>
  <c r="F33" i="12" s="1"/>
  <c r="F93" i="12"/>
  <c r="L32" i="12"/>
  <c r="L33" i="12" s="1"/>
  <c r="F91" i="12" l="1"/>
  <c r="F95" i="12" s="1"/>
  <c r="I19" i="13"/>
  <c r="I21" i="13" s="1"/>
  <c r="I34" i="13"/>
  <c r="I67" i="2"/>
  <c r="I69" i="2" s="1"/>
  <c r="J93" i="12"/>
  <c r="L91" i="12"/>
  <c r="J91" i="12"/>
  <c r="K49" i="13"/>
  <c r="K58" i="13" s="1"/>
  <c r="H91" i="12"/>
  <c r="I54" i="2"/>
  <c r="I56" i="2" s="1"/>
  <c r="I58" i="2" s="1"/>
  <c r="K54" i="2"/>
  <c r="K56" i="2" s="1"/>
  <c r="K58" i="2" s="1"/>
  <c r="F34" i="12"/>
  <c r="F36" i="12" s="1"/>
  <c r="G48" i="2"/>
  <c r="G50" i="2" s="1"/>
  <c r="K19" i="13"/>
  <c r="M34" i="13"/>
  <c r="I48" i="2" s="1"/>
  <c r="I50" i="2" s="1"/>
  <c r="M19" i="13"/>
  <c r="O19" i="13"/>
  <c r="O34" i="13"/>
  <c r="K48" i="2" s="1"/>
  <c r="K50" i="2" s="1"/>
  <c r="N51" i="5"/>
  <c r="N53" i="5" s="1"/>
  <c r="J34" i="12"/>
  <c r="J36" i="12" s="1"/>
  <c r="J51" i="5"/>
  <c r="J53" i="5" s="1"/>
  <c r="G67" i="2" s="1"/>
  <c r="J95" i="12" l="1"/>
  <c r="I33" i="2" s="1"/>
  <c r="G54" i="2"/>
  <c r="G56" i="2" s="1"/>
  <c r="G58" i="2" s="1"/>
  <c r="G69" i="2"/>
  <c r="K21" i="13"/>
  <c r="G42" i="2"/>
  <c r="G44" i="2" s="1"/>
  <c r="G63" i="2" s="1"/>
  <c r="M21" i="13"/>
  <c r="I42" i="2"/>
  <c r="O21" i="13"/>
  <c r="K42" i="2"/>
  <c r="I30" i="2"/>
  <c r="D55" i="2"/>
  <c r="D56" i="2" s="1"/>
  <c r="D58" i="2" s="1"/>
  <c r="D43" i="2"/>
  <c r="G65" i="2" l="1"/>
  <c r="G71" i="2" s="1"/>
  <c r="K67" i="2"/>
  <c r="K69" i="2" s="1"/>
  <c r="L93" i="12"/>
  <c r="L95" i="12" s="1"/>
  <c r="K44" i="2"/>
  <c r="I44" i="2"/>
  <c r="H93" i="12"/>
  <c r="H95" i="12" s="1"/>
  <c r="H34" i="12"/>
  <c r="H36" i="12" s="1"/>
  <c r="L34" i="12"/>
  <c r="D71" i="2"/>
  <c r="D63" i="2"/>
  <c r="I35" i="2"/>
  <c r="K63" i="2" l="1"/>
  <c r="I63" i="2"/>
  <c r="L36" i="12"/>
  <c r="K30" i="2" s="1"/>
  <c r="G33" i="2"/>
  <c r="G30" i="2"/>
  <c r="K33" i="2"/>
  <c r="K65" i="2" l="1"/>
  <c r="K71" i="2" s="1"/>
  <c r="I65" i="2"/>
  <c r="I71" i="2" s="1"/>
  <c r="I77" i="2" s="1"/>
  <c r="K35" i="2"/>
  <c r="G35" i="2"/>
  <c r="G77" i="2" s="1"/>
  <c r="K77" i="2" l="1"/>
</calcChain>
</file>

<file path=xl/comments1.xml><?xml version="1.0" encoding="utf-8"?>
<comments xmlns="http://schemas.openxmlformats.org/spreadsheetml/2006/main">
  <authors>
    <author>Judy But</author>
  </authors>
  <commentList>
    <comment ref="I21" authorId="0" shapeId="0">
      <text>
        <r>
          <rPr>
            <b/>
            <sz val="9"/>
            <color indexed="81"/>
            <rFont val="Tahoma"/>
            <family val="2"/>
          </rPr>
          <t xml:space="preserve">OEB staff:
</t>
        </r>
        <r>
          <rPr>
            <sz val="9"/>
            <color indexed="81"/>
            <rFont val="Tahoma"/>
            <family val="2"/>
          </rPr>
          <t xml:space="preserve">Please ensure the information is consistent with Tab 4-a.
</t>
        </r>
      </text>
    </comment>
    <comment ref="I22" authorId="0" shapeId="0">
      <text>
        <r>
          <rPr>
            <b/>
            <sz val="9"/>
            <color indexed="81"/>
            <rFont val="Tahoma"/>
            <family val="2"/>
          </rPr>
          <t>OEB staff:</t>
        </r>
        <r>
          <rPr>
            <sz val="9"/>
            <color indexed="81"/>
            <rFont val="Tahoma"/>
            <family val="2"/>
          </rPr>
          <t xml:space="preserve">
Please ensure that the information is consistent with Table 8 of Tab 4.</t>
        </r>
      </text>
    </comment>
  </commentList>
</comments>
</file>

<file path=xl/comments2.xml><?xml version="1.0" encoding="utf-8"?>
<comments xmlns="http://schemas.openxmlformats.org/spreadsheetml/2006/main">
  <authors>
    <author>Judy But</author>
  </authors>
  <commentList>
    <comment ref="P8" authorId="0" shapeId="0">
      <text>
        <r>
          <rPr>
            <b/>
            <sz val="9"/>
            <color indexed="81"/>
            <rFont val="Tahoma"/>
            <family val="2"/>
          </rPr>
          <t>OEB Staff:</t>
        </r>
        <r>
          <rPr>
            <sz val="9"/>
            <color indexed="81"/>
            <rFont val="Tahoma"/>
            <family val="2"/>
          </rPr>
          <t xml:space="preserve">
If there are any further calculations to any of the costing inputs below, please provide the supporting analysis in a new tab.</t>
        </r>
      </text>
    </comment>
    <comment ref="H10" authorId="0" shapeId="0">
      <text>
        <r>
          <rPr>
            <b/>
            <sz val="9"/>
            <color indexed="81"/>
            <rFont val="Tahoma"/>
            <family val="2"/>
          </rPr>
          <t>OEB Staff:</t>
        </r>
        <r>
          <rPr>
            <sz val="9"/>
            <color indexed="81"/>
            <rFont val="Tahoma"/>
            <family val="2"/>
          </rPr>
          <t xml:space="preserve">
Please provide the month and year of the data provided.  This will help track changes.</t>
        </r>
      </text>
    </comment>
    <comment ref="B13" authorId="0" shapeId="0">
      <text>
        <r>
          <rPr>
            <b/>
            <sz val="9"/>
            <color indexed="81"/>
            <rFont val="Tahoma"/>
            <family val="2"/>
          </rPr>
          <t>OEB Staff:</t>
        </r>
        <r>
          <rPr>
            <sz val="9"/>
            <color indexed="81"/>
            <rFont val="Tahoma"/>
            <family val="2"/>
          </rPr>
          <t xml:space="preserve">
Please provide, on a best efforts basis, a list of attachments on the LDC's distribution poles.  The following attachment categories are provided as an example.</t>
        </r>
      </text>
    </comment>
    <comment ref="F13" authorId="0" shapeId="0">
      <text>
        <r>
          <rPr>
            <b/>
            <sz val="9"/>
            <color indexed="81"/>
            <rFont val="Tahoma"/>
            <family val="2"/>
          </rPr>
          <t>OEB Staff:</t>
        </r>
        <r>
          <rPr>
            <sz val="9"/>
            <color indexed="81"/>
            <rFont val="Tahoma"/>
            <family val="2"/>
          </rPr>
          <t xml:space="preserve">
Please provide the rate that is currently charged by attachment type (i.e., a partial rate, full rate, reciprocial agreement).</t>
        </r>
      </text>
    </comment>
    <comment ref="F50" authorId="0" shapeId="0">
      <text>
        <r>
          <rPr>
            <b/>
            <sz val="9"/>
            <color indexed="81"/>
            <rFont val="Tahoma"/>
            <family val="2"/>
          </rPr>
          <t>OEB Staff:</t>
        </r>
        <r>
          <rPr>
            <sz val="9"/>
            <color indexed="81"/>
            <rFont val="Tahoma"/>
            <family val="2"/>
          </rPr>
          <t xml:space="preserve">
Please provide any assumptions or notes in the boxes below, as needed.</t>
        </r>
      </text>
    </comment>
  </commentList>
</comments>
</file>

<file path=xl/comments3.xml><?xml version="1.0" encoding="utf-8"?>
<comments xmlns="http://schemas.openxmlformats.org/spreadsheetml/2006/main">
  <authors>
    <author>Judy But</author>
  </authors>
  <commentList>
    <comment ref="N8" authorId="0" shapeId="0">
      <text>
        <r>
          <rPr>
            <b/>
            <sz val="9"/>
            <color indexed="81"/>
            <rFont val="Tahoma"/>
            <family val="2"/>
          </rPr>
          <t>OEB Staff:</t>
        </r>
        <r>
          <rPr>
            <sz val="9"/>
            <color indexed="81"/>
            <rFont val="Tahoma"/>
            <family val="2"/>
          </rPr>
          <t xml:space="preserve">
If there are any further calculations to any of the costing inputs below, please provide the supporting analysis in a new tab.</t>
        </r>
      </text>
    </comment>
    <comment ref="F10" authorId="0" shapeId="0">
      <text>
        <r>
          <rPr>
            <b/>
            <sz val="9"/>
            <color indexed="81"/>
            <rFont val="Tahoma"/>
            <family val="2"/>
          </rPr>
          <t>OEB Staff:</t>
        </r>
        <r>
          <rPr>
            <sz val="9"/>
            <color indexed="81"/>
            <rFont val="Tahoma"/>
            <family val="2"/>
          </rPr>
          <t xml:space="preserve">
Please provide the month and year of the data provided.  This will help track changes.</t>
        </r>
      </text>
    </comment>
    <comment ref="B12" authorId="0" shapeId="0">
      <text>
        <r>
          <rPr>
            <b/>
            <sz val="9"/>
            <color indexed="81"/>
            <rFont val="Tahoma"/>
            <family val="2"/>
          </rPr>
          <t>OEB Staff:</t>
        </r>
        <r>
          <rPr>
            <sz val="9"/>
            <color indexed="81"/>
            <rFont val="Tahoma"/>
            <family val="2"/>
          </rPr>
          <t xml:space="preserve">
Please provide details of the costing inputs based on best available information.</t>
        </r>
      </text>
    </comment>
    <comment ref="D14" authorId="0" shapeId="0">
      <text>
        <r>
          <rPr>
            <b/>
            <sz val="9"/>
            <color indexed="81"/>
            <rFont val="Tahoma"/>
            <family val="2"/>
          </rPr>
          <t>OEB Staff:</t>
        </r>
        <r>
          <rPr>
            <sz val="9"/>
            <color indexed="81"/>
            <rFont val="Tahoma"/>
            <family val="2"/>
          </rPr>
          <t xml:space="preserve">
Please provide a breakdown of the components for each activity in a note.</t>
        </r>
      </text>
    </comment>
    <comment ref="B27" authorId="0" shapeId="0">
      <text>
        <r>
          <rPr>
            <b/>
            <sz val="9"/>
            <color indexed="81"/>
            <rFont val="Tahoma"/>
            <family val="2"/>
          </rPr>
          <t>OEB Staff:</t>
        </r>
        <r>
          <rPr>
            <sz val="9"/>
            <color indexed="81"/>
            <rFont val="Tahoma"/>
            <family val="2"/>
          </rPr>
          <t xml:space="preserve">
If applicable, please provide the costs of other support services, as applicable, and list the cost components in a note.</t>
        </r>
      </text>
    </comment>
    <comment ref="B49" authorId="0" shapeId="0">
      <text>
        <r>
          <rPr>
            <b/>
            <sz val="9"/>
            <color indexed="81"/>
            <rFont val="Tahoma"/>
            <family val="2"/>
          </rPr>
          <t>OEB Staff:</t>
        </r>
        <r>
          <rPr>
            <sz val="9"/>
            <color indexed="81"/>
            <rFont val="Tahoma"/>
            <family val="2"/>
          </rPr>
          <t xml:space="preserve">
Please provide details of the costing inputs based on best available information.</t>
        </r>
      </text>
    </comment>
    <comment ref="D53" authorId="0" shapeId="0">
      <text>
        <r>
          <rPr>
            <b/>
            <sz val="9"/>
            <color indexed="81"/>
            <rFont val="Tahoma"/>
            <family val="2"/>
          </rPr>
          <t>OEB Staff:</t>
        </r>
        <r>
          <rPr>
            <sz val="9"/>
            <color indexed="81"/>
            <rFont val="Tahoma"/>
            <family val="2"/>
          </rPr>
          <t xml:space="preserve">
Please provide a breakdown of the components for each activity in a note.</t>
        </r>
      </text>
    </comment>
  </commentList>
</comments>
</file>

<file path=xl/comments4.xml><?xml version="1.0" encoding="utf-8"?>
<comments xmlns="http://schemas.openxmlformats.org/spreadsheetml/2006/main">
  <authors>
    <author>Judy But</author>
  </authors>
  <commentList>
    <comment ref="Q8" authorId="0" shapeId="0">
      <text>
        <r>
          <rPr>
            <b/>
            <sz val="9"/>
            <color indexed="81"/>
            <rFont val="Tahoma"/>
            <family val="2"/>
          </rPr>
          <t>OEB Staff:</t>
        </r>
        <r>
          <rPr>
            <sz val="9"/>
            <color indexed="81"/>
            <rFont val="Tahoma"/>
            <family val="2"/>
          </rPr>
          <t xml:space="preserve">
If there are any further calculations to any of the costing inputs below, please provide the supporting analysis in a new tab.</t>
        </r>
      </text>
    </comment>
    <comment ref="I10" authorId="0" shapeId="0">
      <text>
        <r>
          <rPr>
            <b/>
            <sz val="9"/>
            <color indexed="81"/>
            <rFont val="Tahoma"/>
            <family val="2"/>
          </rPr>
          <t>OEB Staff:</t>
        </r>
        <r>
          <rPr>
            <sz val="9"/>
            <color indexed="81"/>
            <rFont val="Tahoma"/>
            <family val="2"/>
          </rPr>
          <t xml:space="preserve">
Please provide the month and year of the data provided.  This will help track changes.</t>
        </r>
      </text>
    </comment>
    <comment ref="G14" authorId="0" shapeId="0">
      <text>
        <r>
          <rPr>
            <b/>
            <sz val="9"/>
            <color indexed="81"/>
            <rFont val="Tahoma"/>
            <family val="2"/>
          </rPr>
          <t>OEB Staff:</t>
        </r>
        <r>
          <rPr>
            <sz val="9"/>
            <color indexed="81"/>
            <rFont val="Tahoma"/>
            <family val="2"/>
          </rPr>
          <t xml:space="preserve">
Please provide notes or assumptions as appropriate.</t>
        </r>
      </text>
    </comment>
    <comment ref="D20" authorId="0" shapeId="0">
      <text>
        <r>
          <rPr>
            <b/>
            <sz val="9"/>
            <color indexed="81"/>
            <rFont val="Tahoma"/>
            <family val="2"/>
          </rPr>
          <t>OEB Staff:</t>
        </r>
        <r>
          <rPr>
            <sz val="9"/>
            <color indexed="81"/>
            <rFont val="Tahoma"/>
            <family val="2"/>
          </rPr>
          <t xml:space="preserve">
Please ensure that the information is consistent with Tab 4-a.</t>
        </r>
      </text>
    </comment>
    <comment ref="G32" authorId="0" shapeId="0">
      <text>
        <r>
          <rPr>
            <b/>
            <sz val="9"/>
            <color indexed="81"/>
            <rFont val="Tahoma"/>
            <family val="2"/>
          </rPr>
          <t>OEB Staff:</t>
        </r>
        <r>
          <rPr>
            <sz val="9"/>
            <color indexed="81"/>
            <rFont val="Tahoma"/>
            <family val="2"/>
          </rPr>
          <t xml:space="preserve">
Please indicate at column Q whether this is different than the values referenced in Appendix 2-BB of Chapter 2 Appendices Model.</t>
        </r>
      </text>
    </comment>
    <comment ref="I58" authorId="0" shapeId="0">
      <text>
        <r>
          <rPr>
            <b/>
            <sz val="9"/>
            <color indexed="81"/>
            <rFont val="Tahoma"/>
            <family val="2"/>
          </rPr>
          <t xml:space="preserve">OEB Staff:
</t>
        </r>
        <r>
          <rPr>
            <sz val="9"/>
            <color indexed="81"/>
            <rFont val="Tahoma"/>
            <family val="2"/>
          </rPr>
          <t>Please re-link the formulas as needed</t>
        </r>
      </text>
    </comment>
    <comment ref="K58" authorId="0" shapeId="0">
      <text>
        <r>
          <rPr>
            <b/>
            <sz val="9"/>
            <color indexed="81"/>
            <rFont val="Tahoma"/>
            <family val="2"/>
          </rPr>
          <t xml:space="preserve">OEB Staff:
</t>
        </r>
        <r>
          <rPr>
            <sz val="9"/>
            <color indexed="81"/>
            <rFont val="Tahoma"/>
            <family val="2"/>
          </rPr>
          <t>Please re-link the formulas as needed</t>
        </r>
      </text>
    </comment>
    <comment ref="M58" authorId="0" shapeId="0">
      <text>
        <r>
          <rPr>
            <b/>
            <sz val="9"/>
            <color indexed="81"/>
            <rFont val="Tahoma"/>
            <family val="2"/>
          </rPr>
          <t xml:space="preserve">OEB Staff:
</t>
        </r>
        <r>
          <rPr>
            <sz val="9"/>
            <color indexed="81"/>
            <rFont val="Tahoma"/>
            <family val="2"/>
          </rPr>
          <t>Please re-link the formulas as needed</t>
        </r>
      </text>
    </comment>
    <comment ref="O58" authorId="0" shapeId="0">
      <text>
        <r>
          <rPr>
            <b/>
            <sz val="9"/>
            <color indexed="81"/>
            <rFont val="Tahoma"/>
            <family val="2"/>
          </rPr>
          <t xml:space="preserve">OEB Staff:
</t>
        </r>
        <r>
          <rPr>
            <sz val="9"/>
            <color indexed="81"/>
            <rFont val="Tahoma"/>
            <family val="2"/>
          </rPr>
          <t>Please re-link the formulas as needed</t>
        </r>
      </text>
    </comment>
  </commentList>
</comments>
</file>

<file path=xl/sharedStrings.xml><?xml version="1.0" encoding="utf-8"?>
<sst xmlns="http://schemas.openxmlformats.org/spreadsheetml/2006/main" count="380" uniqueCount="275">
  <si>
    <t>Number of Joint Use Poles</t>
  </si>
  <si>
    <t>Administration Costs</t>
  </si>
  <si>
    <t>Loss of Productivity</t>
  </si>
  <si>
    <t>Net Embedded Costs</t>
  </si>
  <si>
    <t>Depreciation Expense</t>
  </si>
  <si>
    <t>Pole Maintenance Expense</t>
  </si>
  <si>
    <t>Indirect Costs</t>
  </si>
  <si>
    <t>Direct Costs</t>
  </si>
  <si>
    <t>Direct Cost</t>
  </si>
  <si>
    <t>Administration</t>
  </si>
  <si>
    <t>A</t>
  </si>
  <si>
    <t>B</t>
  </si>
  <si>
    <t>Other</t>
  </si>
  <si>
    <t>Loss of Productivity, per attacher</t>
  </si>
  <si>
    <t>C</t>
  </si>
  <si>
    <t>Total Direct Costs (A+B)</t>
  </si>
  <si>
    <t>D</t>
  </si>
  <si>
    <t>E</t>
  </si>
  <si>
    <t>Depreciation rate (%)</t>
  </si>
  <si>
    <t>Gross Book Value, per pole</t>
  </si>
  <si>
    <t>F</t>
  </si>
  <si>
    <t xml:space="preserve">Capital Cost of Pole </t>
  </si>
  <si>
    <t>G</t>
  </si>
  <si>
    <t>Carrying Cost</t>
  </si>
  <si>
    <t>Carrying Cost, per pole</t>
  </si>
  <si>
    <t>Pre-tax WACC (%)</t>
  </si>
  <si>
    <t>H</t>
  </si>
  <si>
    <t>Total Indirect Costs (E+F+G)</t>
  </si>
  <si>
    <t>Indirect Costs Allocated (H x I)</t>
  </si>
  <si>
    <t>I</t>
  </si>
  <si>
    <t>J</t>
  </si>
  <si>
    <t>K</t>
  </si>
  <si>
    <t>Annual Pole Rental Charge (C+J)</t>
  </si>
  <si>
    <t>Attacher</t>
  </si>
  <si>
    <t>Pole attachment</t>
  </si>
  <si>
    <t>Total number of poles</t>
  </si>
  <si>
    <t>Joint use poles</t>
  </si>
  <si>
    <t>A utility pole that is used by two or more attachers is referred to as a joint-use pole.</t>
  </si>
  <si>
    <t>An attacher refers to the entities that have attached onto a distributor's pole.</t>
  </si>
  <si>
    <t>Third Party Maintenance Cost, per pole</t>
  </si>
  <si>
    <t>Power deduction factor</t>
  </si>
  <si>
    <t>Applicable</t>
  </si>
  <si>
    <t>Billing costs</t>
  </si>
  <si>
    <t>Streetlights</t>
  </si>
  <si>
    <t>Traffic lights</t>
  </si>
  <si>
    <t>Overlashers</t>
  </si>
  <si>
    <t>Telecom Attachers</t>
  </si>
  <si>
    <t xml:space="preserve">General </t>
  </si>
  <si>
    <t>Average Number of Third Party Attachers</t>
  </si>
  <si>
    <t>Source of Data / Reference</t>
  </si>
  <si>
    <t>Total Administration Costs, per pole</t>
  </si>
  <si>
    <t>Wires Down</t>
  </si>
  <si>
    <t>Trees on Wires</t>
  </si>
  <si>
    <t>Loss of productivity costs reflect the additional expenditures that the distributor incurs in carrying out its regular activities, as a result of third party attacher's presence on distribution poles.  This cost represents the distributor's direct costs associated with maintaining the distribution poles owing to the productivity loss of the poles with third party equipment.  This typically consists of pole inspection and replacement costs. 
Pole inspection includes the costs incurred by the distributor to conduct field verification and inspection due to reports of wires that are low, have trees on the wires, or require field audits to ensure that third party attachments are in compliance with O. Reg. 22/04 (ESA Guideline for Third Party Attachments).
Pole replacement includes the costs incurred by the distributor to replace an old pole with a new pole that has third party attachments.  This includes the cost of labour to install and transfer poles, field verification of third party attachments, and removal of the old pole.</t>
  </si>
  <si>
    <t>Administration costs represent the ongoing operational costs of managing and administering third party attachments and licensed occupancy of the distributor's poles that have third party attacher(s).  Direct administration costs attributable to third party attachers can typically be broken down into direct labour and material costs.</t>
  </si>
  <si>
    <t>Total Loss of Productivity, per pole</t>
  </si>
  <si>
    <t xml:space="preserve">Applicable </t>
  </si>
  <si>
    <t>Yes</t>
  </si>
  <si>
    <t>No</t>
  </si>
  <si>
    <t>Type of Attachments</t>
  </si>
  <si>
    <t>Per Board Approval</t>
  </si>
  <si>
    <t>Stage in Process</t>
  </si>
  <si>
    <t>Settlement Agreement</t>
  </si>
  <si>
    <t xml:space="preserve">Utility Name   </t>
  </si>
  <si>
    <t>Test Year</t>
  </si>
  <si>
    <t>Bridge Year</t>
  </si>
  <si>
    <t>Notes</t>
  </si>
  <si>
    <t>Pale blue cells represent drop-down lists.  The applicant should select the appropriate item from the drop-down list.</t>
  </si>
  <si>
    <t xml:space="preserve">White cells contain fixed values, automatically generated values or formulae. </t>
  </si>
  <si>
    <t/>
  </si>
  <si>
    <t>Year</t>
  </si>
  <si>
    <t>Number of Reported Wires Down</t>
  </si>
  <si>
    <t>Number of Reported Trees on Wires</t>
  </si>
  <si>
    <t>Updated Pole Attachment Charge</t>
  </si>
  <si>
    <t>Data as of Month/Year</t>
  </si>
  <si>
    <t>Forecast Volumes</t>
  </si>
  <si>
    <t>Actual Volumes</t>
  </si>
  <si>
    <t>Pole Height (feet)</t>
  </si>
  <si>
    <t>Unknown</t>
  </si>
  <si>
    <t>Total Poles</t>
  </si>
  <si>
    <t>Joint Use Poles</t>
  </si>
  <si>
    <t>Bridge Year
(Actual)</t>
  </si>
  <si>
    <t>Table 2:  Pole Population</t>
  </si>
  <si>
    <t>50 and higher</t>
  </si>
  <si>
    <t>Number of Attachments</t>
  </si>
  <si>
    <t>Total Joint Use Poles</t>
  </si>
  <si>
    <t>Total Administration Costs ($)</t>
  </si>
  <si>
    <t>Number of poles replaced</t>
  </si>
  <si>
    <t>File Number:</t>
  </si>
  <si>
    <t>Exhibit:</t>
  </si>
  <si>
    <t>Tab:</t>
  </si>
  <si>
    <t>Schedule:</t>
  </si>
  <si>
    <t>Page:</t>
  </si>
  <si>
    <t>Distributor Specific Inputs</t>
  </si>
  <si>
    <t>Default</t>
  </si>
  <si>
    <t>Number of Attachers (default)</t>
  </si>
  <si>
    <t>Number of Attachers (actual)</t>
  </si>
  <si>
    <t>2010-2015</t>
  </si>
  <si>
    <t>Provincial Average</t>
  </si>
  <si>
    <t>Number of Attachers, per pole</t>
  </si>
  <si>
    <t>Administration cost, per pole, per attacher</t>
  </si>
  <si>
    <t>Total Loss of Productivity, per pole, per attacher</t>
  </si>
  <si>
    <t>Table 3:  Number of Attachers per Pole</t>
  </si>
  <si>
    <t>Table 5:  Loss of Productivity</t>
  </si>
  <si>
    <t xml:space="preserve">Table 1: Attachment Type and Volumes </t>
  </si>
  <si>
    <t>Provincial Rate (2018)</t>
  </si>
  <si>
    <t>Key Parameters</t>
  </si>
  <si>
    <t xml:space="preserve">Allocation Factor </t>
  </si>
  <si>
    <t>Default Allocation Factors to Third Party Attachers</t>
  </si>
  <si>
    <t>Direct Labour Cost</t>
  </si>
  <si>
    <t>Direct Material Cost</t>
  </si>
  <si>
    <t>Note</t>
  </si>
  <si>
    <t>Number of Non-Power Attachments</t>
  </si>
  <si>
    <t>Year 1 (2015/16)</t>
  </si>
  <si>
    <t>Year 2 (2016/17)</t>
  </si>
  <si>
    <t>Year 3 (2017/18)</t>
  </si>
  <si>
    <t xml:space="preserve">Application
(Forecast) </t>
  </si>
  <si>
    <t>Application</t>
  </si>
  <si>
    <t>LDC Allocations to Third Party Attachers</t>
  </si>
  <si>
    <t>brackets</t>
  </si>
  <si>
    <t>cross arms</t>
  </si>
  <si>
    <t>braces</t>
  </si>
  <si>
    <t>extension arms</t>
  </si>
  <si>
    <t>guards</t>
  </si>
  <si>
    <t>insulator pins</t>
  </si>
  <si>
    <t>suspension bolts</t>
  </si>
  <si>
    <t>transfomer racks and platforms</t>
  </si>
  <si>
    <t>anchors</t>
  </si>
  <si>
    <t>guy guards</t>
  </si>
  <si>
    <t>strain insulators</t>
  </si>
  <si>
    <t>excavation and back fill</t>
  </si>
  <si>
    <t>foundations</t>
  </si>
  <si>
    <t>paving</t>
  </si>
  <si>
    <t>permits for construction</t>
  </si>
  <si>
    <t>poles/pole material</t>
  </si>
  <si>
    <t>reinforcing and stuffing</t>
  </si>
  <si>
    <t xml:space="preserve">setting </t>
  </si>
  <si>
    <t>shaving</t>
  </si>
  <si>
    <t>tagging</t>
  </si>
  <si>
    <t>Gross Book Value of Poles - Account 1830</t>
  </si>
  <si>
    <t>Net Book Value, per pole</t>
  </si>
  <si>
    <t>Number of poles</t>
  </si>
  <si>
    <t>GDP-IPI</t>
  </si>
  <si>
    <t>Depreciation expense (net of power fixture costs)</t>
  </si>
  <si>
    <t xml:space="preserve">Rate Methodology </t>
  </si>
  <si>
    <t>Inventory / direct purchases</t>
  </si>
  <si>
    <t>Accumulated Depreciation - Account 1830</t>
  </si>
  <si>
    <t>Capital Carrying Costs</t>
  </si>
  <si>
    <t>Indirect Cost</t>
  </si>
  <si>
    <t>Total Direct Costs</t>
  </si>
  <si>
    <t>Hydro One</t>
  </si>
  <si>
    <t>Hydro Ottawa</t>
  </si>
  <si>
    <t>Horizon</t>
  </si>
  <si>
    <t>Toronto Hydro</t>
  </si>
  <si>
    <t>London Hydro</t>
  </si>
  <si>
    <t>Pole Population</t>
  </si>
  <si>
    <t xml:space="preserve">Direct Cost </t>
  </si>
  <si>
    <t>Maintenance of Poles, Towers and Fixtures (USoA 5120) per pole</t>
  </si>
  <si>
    <t>GIS tracking costs</t>
  </si>
  <si>
    <t>Permit processing costs</t>
  </si>
  <si>
    <t>Definitions</t>
  </si>
  <si>
    <t>Pale green cells represent user input cells.</t>
  </si>
  <si>
    <t>Calculation of Wireline Pole Attachment Charge</t>
  </si>
  <si>
    <t>Gross Book Value of Poles [USoA 1830]</t>
  </si>
  <si>
    <t>Maintenance cost, per pole</t>
  </si>
  <si>
    <t>Depreciation Rate %</t>
  </si>
  <si>
    <t>Pre-tax WACC %</t>
  </si>
  <si>
    <t>n/a</t>
  </si>
  <si>
    <t>Carrying costs, per pole</t>
  </si>
  <si>
    <t>Total Indirect Costs</t>
  </si>
  <si>
    <t>Allocation Factor, with 1.3 attachers</t>
  </si>
  <si>
    <t>Table 6:  Net Book Value, per pole</t>
  </si>
  <si>
    <t>Net Embedded Cost (USoA 1830 less accumulated depreciation) per pole</t>
  </si>
  <si>
    <t>Gross Book Value (USoA 1830) per pole</t>
  </si>
  <si>
    <t>Net Book Value of Poles [USoA 1830 less accumulated depreciation]</t>
  </si>
  <si>
    <t>Net Embedded Cost, per pole (net of power fixture costs)</t>
  </si>
  <si>
    <t>Table 7:  Depreciation expense</t>
  </si>
  <si>
    <t>Method of depreciation</t>
  </si>
  <si>
    <t>Depreciation rate %</t>
  </si>
  <si>
    <t>Table 8:  Pole Maintenance expense</t>
  </si>
  <si>
    <t>Attacher Data and Pole Population</t>
  </si>
  <si>
    <t>Power Deduction Factor</t>
  </si>
  <si>
    <t>Source of Data</t>
  </si>
  <si>
    <t>Pole Related (Common) Costs</t>
  </si>
  <si>
    <t>Power Fixture Costs (Only)</t>
  </si>
  <si>
    <t>Direct Costing Inputs</t>
  </si>
  <si>
    <t>Indirect Costing Inputs</t>
  </si>
  <si>
    <t>Pole Maintenance Costs - Account 5120</t>
  </si>
  <si>
    <t>Pole Maintenance, per pole</t>
  </si>
  <si>
    <t>Third Party Allocation of Maintenance Costs, per pole</t>
  </si>
  <si>
    <t>Estimated Total Cost, per pole</t>
  </si>
  <si>
    <t xml:space="preserve"># poles </t>
  </si>
  <si>
    <t>Estimated Common Cost per pole</t>
  </si>
  <si>
    <t>Estimated Power Only Costs per pole</t>
  </si>
  <si>
    <t>Total Common Cost</t>
  </si>
  <si>
    <t xml:space="preserve">a = c + d </t>
  </si>
  <si>
    <t>b</t>
  </si>
  <si>
    <t>c</t>
  </si>
  <si>
    <t>d</t>
  </si>
  <si>
    <t>c * b</t>
  </si>
  <si>
    <t>d * b</t>
  </si>
  <si>
    <t>Ratios</t>
  </si>
  <si>
    <t>Single phase primary</t>
  </si>
  <si>
    <t>Two phase primary</t>
  </si>
  <si>
    <t>Three phase primary</t>
  </si>
  <si>
    <t>Equal Sharing Allocation Factor</t>
  </si>
  <si>
    <t>The depreciation rate relates to the distributor's return of the distribution pole.</t>
  </si>
  <si>
    <t>The pre-tax weighted cost of capital is used to determine the distributor's return on the distribution pole.</t>
  </si>
  <si>
    <t>[1]</t>
  </si>
  <si>
    <t>[2]</t>
  </si>
  <si>
    <r>
      <t xml:space="preserve">Rate Charged </t>
    </r>
    <r>
      <rPr>
        <sz val="11"/>
        <rFont val="Arial"/>
        <family val="2"/>
      </rPr>
      <t>($/attacher)</t>
    </r>
  </si>
  <si>
    <t>[3]</t>
  </si>
  <si>
    <t>[4]</t>
  </si>
  <si>
    <t>[5]</t>
  </si>
  <si>
    <t>[6]</t>
  </si>
  <si>
    <t>Period of Data in Provincial Rate</t>
  </si>
  <si>
    <t>The classification of costs in Account 1830 has been proposed by the Pole Attachment Working Group (PAWG) consultation (EB-2015-0304) as follows:</t>
  </si>
  <si>
    <t>Average Number of Attacher</t>
  </si>
  <si>
    <t>Table 10:  Classification of Costs in USoA 1830</t>
  </si>
  <si>
    <t xml:space="preserve">[1] </t>
  </si>
  <si>
    <t xml:space="preserve">Direct Labour </t>
  </si>
  <si>
    <t xml:space="preserve">Direct Materials </t>
  </si>
  <si>
    <t xml:space="preserve">Other </t>
  </si>
  <si>
    <t>Pole Count and Attachers from Nordicity's expert report</t>
  </si>
  <si>
    <t>Gross Book Values from Nordicity's expert report</t>
  </si>
  <si>
    <t>Hybrid Equal Sharing Methodology from Nordicity's expert report</t>
  </si>
  <si>
    <t>OEB's inflation factor for the incentive rate setting under Price Cap IRs and Annual Index Plans.</t>
  </si>
  <si>
    <t>6-year weighted average using figures in Nordicity's expert report</t>
  </si>
  <si>
    <t>Field Verification, per pole</t>
  </si>
  <si>
    <t>Total labour cost</t>
  </si>
  <si>
    <t>Total vehicle time costs</t>
  </si>
  <si>
    <t>Total Cost of Wires Down</t>
  </si>
  <si>
    <t>Total Cost of Field Verification</t>
  </si>
  <si>
    <t>Total Cost of Trees on Wires</t>
  </si>
  <si>
    <t>Total Cost of Wires Down, per pole</t>
  </si>
  <si>
    <t>Total Cost of Trees on Wires, per pole</t>
  </si>
  <si>
    <t>Total Cost of Field Verification, per pole</t>
  </si>
  <si>
    <t>A pole attachment is any third party attachment to a distribution pole.</t>
  </si>
  <si>
    <t>Total Pole Maintenance Expense</t>
  </si>
  <si>
    <t>2018 Pole Attachment Charge (effective Jan. 1, 2019)</t>
  </si>
  <si>
    <t>Pole Attachment Charge (2015)</t>
  </si>
  <si>
    <t>Distributor Allocations</t>
  </si>
  <si>
    <t>Administration cost, per attacher</t>
  </si>
  <si>
    <t>Breakdown of costs from Pole Attachment Consultation (EB-2015-0304)</t>
  </si>
  <si>
    <r>
      <t>Table 4:  Administration Costs</t>
    </r>
    <r>
      <rPr>
        <b/>
        <sz val="12"/>
        <rFont val="Arial"/>
        <family val="2"/>
      </rPr>
      <t xml:space="preserve"> (sub-account)</t>
    </r>
  </si>
  <si>
    <t>Pole Inspection Costs  (sub-account)</t>
  </si>
  <si>
    <t>Pole Replacement Costs (sub-account)</t>
  </si>
  <si>
    <t>Pole Attachment Charge (effective Jan. 1, 2019)</t>
  </si>
  <si>
    <t>OEB's RRR records</t>
  </si>
  <si>
    <t>Provincial Rate</t>
  </si>
  <si>
    <t>Pole Maintenance [USoA 5120]</t>
  </si>
  <si>
    <t>Net Book Value, per pole (net of power fixture costs)</t>
  </si>
  <si>
    <t>Net Book Value and Power Deduction Factor from Nordicity's expert report</t>
  </si>
  <si>
    <t>Submitted by Hydro One, Hydro Ottawa and Toronto Hydro in past proceedings (2013-2015)</t>
  </si>
  <si>
    <t>Appendix:  Breakdown of Provincial Wireline Pole Attachment Charge</t>
  </si>
  <si>
    <t>Net Book Value, per pole (after power deduction)</t>
  </si>
  <si>
    <t>Useful life of poles (years)</t>
  </si>
  <si>
    <t>Power fixture costs</t>
  </si>
  <si>
    <t>The total number of poles refers to in-service poles with wireline attachments in the distributor's service territory.</t>
  </si>
  <si>
    <t xml:space="preserve">The allocation factor is based on ratio of space used between the pole owner and third party attacher to determine the appropriate proportion of common costs that each attacher pays per pole.  The allocation factor accordingly apportions the common costs to each third party attacher on the distribution pole.  </t>
  </si>
  <si>
    <t>Maintenance, per pole</t>
  </si>
  <si>
    <t>Depreciation expense, per pole</t>
  </si>
  <si>
    <t>Please provide a percent breakdown of the following cost components and show calculations in a separate tab:</t>
  </si>
  <si>
    <t>Table 10-a:  Breakdown of Pole vs. Power Related Costs</t>
  </si>
  <si>
    <t>Pole maintenance costs represent the costs of the distributor's activities to maintain the structural integrity of its distribution poles, which include pole testing, repairs and straightening. Maintenance costs include an allocation of costs from USoA #5120 - Maintenance of Poles, Towers and Fixtures applicable to third party telecom attachers.</t>
  </si>
  <si>
    <t>Type of Circuit</t>
  </si>
  <si>
    <t>Total cost</t>
  </si>
  <si>
    <t>Total Power Only Fixture Cost</t>
  </si>
  <si>
    <t>USoA 1830: Power Deduction Factor</t>
  </si>
  <si>
    <t>USoA 5120: Maintenance Allocation Factor applicable to Third Parties</t>
  </si>
  <si>
    <t>Maintenance Allocation Factor applicable to Third Parties</t>
  </si>
  <si>
    <t>The capital cost of a distribution pole includes the cost of installing a bare pole.  This includes the net embedded cost of poles applicable to third party telecom attachers (USoA #1830 - Poles, Towers and Fixtures less accumulated depreciation, multiplied by 1 minus the power deduction factor).</t>
  </si>
  <si>
    <r>
      <rPr>
        <b/>
        <sz val="12"/>
        <color theme="1"/>
        <rFont val="Arial"/>
        <family val="2"/>
      </rPr>
      <t xml:space="preserve">Instructions:  </t>
    </r>
    <r>
      <rPr>
        <sz val="12"/>
        <color theme="1"/>
        <rFont val="Arial"/>
        <family val="2"/>
      </rPr>
      <t xml:space="preserve">This work form provides a template for distributors to display and report information in a consistent and standardized format, if a distributor specific charge is requested for approval.  Please complete Tabs 1 to 4 of this work form using distributor specific inputs.  Attacher and pole population information are requested in Tab 2.  The costing inputs underpinning direct costs are linked to Tab 3, and those underpinning indirect costs are linked to Tab 4.  
The majority of information in Summary Tab 1 is linked to other tabs and is intended to provide an overview of distributor-specific information pertinent to the calculation of the pole attachment charge.  Please refer to the comments for further guidance on completing the workform.  </t>
    </r>
  </si>
  <si>
    <t>Other support services</t>
  </si>
  <si>
    <r>
      <rPr>
        <b/>
        <sz val="12"/>
        <color theme="1"/>
        <rFont val="Arial"/>
        <family val="2"/>
      </rPr>
      <t xml:space="preserve">Instructions: </t>
    </r>
    <r>
      <rPr>
        <sz val="12"/>
        <color theme="1"/>
        <rFont val="Arial"/>
        <family val="2"/>
      </rPr>
      <t xml:space="preserve"> Please complete Table 10-a separating out common and power-only fixture costs, and provide detailed tables on construction costs from sample work orders for the distributor's typical pole designs.  
A proposed methodology can be used to determine the LDC specific power deduction factor: 1) For each pole design, the labour hours of installation for each work order activity can be used to determine a ratio to allocate costs for the 'pole' vs. 'power fixtures'.  These ratios can be used to separate the cost of labour, vehicle (truck) and work equipment into 'power' vs. 'pole' cost categories.  2) Material costs can similarly be divided out for pole related costs.  3) Common and power only costs can be weighted by the proportion of poles with different circuit types.  Please provide analysis and assumptions in a separate tab as required.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</si>
</sst>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 #,##0_-;_-* &quot;-&quot;??_-;_-@_-"/>
    <numFmt numFmtId="167" formatCode="_-* #,##0.0_-;\-* #,##0.0_-;_-* &quot;-&quot;??_-;_-@_-"/>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_-&quot;$&quot;* #,##0_-;\-&quot;$&quot;* #,##0_-;_-&quot;$&quot;* &quot;-&quot;??_-;_-@_-"/>
  </numFmts>
  <fonts count="65"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2"/>
      <color theme="1"/>
      <name val="Arial"/>
      <family val="2"/>
    </font>
    <font>
      <b/>
      <sz val="16"/>
      <color theme="1"/>
      <name val="Arial"/>
      <family val="2"/>
    </font>
    <font>
      <b/>
      <sz val="12"/>
      <color theme="1"/>
      <name val="Arial"/>
      <family val="2"/>
    </font>
    <font>
      <b/>
      <sz val="12"/>
      <color theme="0"/>
      <name val="Arial"/>
      <family val="2"/>
    </font>
    <font>
      <u/>
      <sz val="12"/>
      <color theme="1"/>
      <name val="Arial"/>
      <family val="2"/>
    </font>
    <font>
      <sz val="12"/>
      <color rgb="FF000000"/>
      <name val="Arial"/>
      <family val="2"/>
    </font>
    <font>
      <i/>
      <sz val="12"/>
      <name val="Arial"/>
      <family val="2"/>
    </font>
    <font>
      <sz val="9"/>
      <color indexed="81"/>
      <name val="Tahoma"/>
      <family val="2"/>
    </font>
    <font>
      <b/>
      <sz val="9"/>
      <color indexed="81"/>
      <name val="Tahoma"/>
      <family val="2"/>
    </font>
    <font>
      <sz val="11"/>
      <name val="Arial"/>
      <family val="2"/>
    </font>
    <font>
      <sz val="12"/>
      <name val="Arial"/>
      <family val="2"/>
    </font>
    <font>
      <sz val="12"/>
      <color theme="1"/>
      <name val="Calibri"/>
      <family val="2"/>
      <scheme val="minor"/>
    </font>
    <font>
      <sz val="12"/>
      <name val="Calibri"/>
      <family val="2"/>
      <scheme val="minor"/>
    </font>
    <font>
      <b/>
      <sz val="14"/>
      <color theme="1"/>
      <name val="Arial"/>
      <family val="2"/>
    </font>
    <font>
      <b/>
      <sz val="1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Arial"/>
      <family val="2"/>
    </font>
    <font>
      <i/>
      <sz val="12"/>
      <color theme="1"/>
      <name val="Arial"/>
      <family val="2"/>
    </font>
    <font>
      <sz val="10"/>
      <name val="Arial"/>
      <family val="2"/>
    </font>
    <font>
      <sz val="8"/>
      <name val="Arial"/>
      <family val="2"/>
    </font>
    <font>
      <b/>
      <sz val="10"/>
      <name val="Arial"/>
      <family val="2"/>
    </font>
    <font>
      <b/>
      <u/>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b/>
      <sz val="18"/>
      <color theme="3"/>
      <name val="Cambria"/>
      <family val="2"/>
      <scheme val="major"/>
    </font>
    <font>
      <u/>
      <sz val="14"/>
      <color theme="1"/>
      <name val="Arial"/>
      <family val="2"/>
    </font>
    <font>
      <b/>
      <u/>
      <sz val="12"/>
      <color theme="1"/>
      <name val="Arial"/>
      <family val="2"/>
    </font>
    <font>
      <b/>
      <sz val="12"/>
      <name val="Calibri"/>
      <family val="2"/>
      <scheme val="minor"/>
    </font>
    <font>
      <b/>
      <i/>
      <sz val="10"/>
      <name val="Arial"/>
      <family val="2"/>
    </font>
    <font>
      <b/>
      <u/>
      <sz val="11"/>
      <color theme="1"/>
      <name val="Arial"/>
      <family val="2"/>
    </font>
    <font>
      <b/>
      <u/>
      <sz val="12"/>
      <name val="Arial"/>
      <family val="2"/>
    </font>
  </fonts>
  <fills count="6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theme="0"/>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style="double">
        <color indexed="64"/>
      </bottom>
      <diagonal/>
    </border>
  </borders>
  <cellStyleXfs count="147">
    <xf numFmtId="0" fontId="0" fillId="0" borderId="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6" fillId="0" borderId="0"/>
    <xf numFmtId="0" fontId="40" fillId="37" borderId="0" applyNumberFormat="0" applyBorder="0" applyAlignment="0" applyProtection="0"/>
    <xf numFmtId="0" fontId="40" fillId="38"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0" borderId="0" applyNumberFormat="0" applyBorder="0" applyAlignment="0" applyProtection="0"/>
    <xf numFmtId="0" fontId="40" fillId="43" borderId="0" applyNumberFormat="0" applyBorder="0" applyAlignment="0" applyProtection="0"/>
    <xf numFmtId="0" fontId="40" fillId="46" borderId="0" applyNumberFormat="0" applyBorder="0" applyAlignment="0" applyProtection="0"/>
    <xf numFmtId="0" fontId="41" fillId="47"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52" borderId="0" applyNumberFormat="0" applyBorder="0" applyAlignment="0" applyProtection="0"/>
    <xf numFmtId="0" fontId="41" fillId="53"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54" borderId="0" applyNumberFormat="0" applyBorder="0" applyAlignment="0" applyProtection="0"/>
    <xf numFmtId="0" fontId="42" fillId="38" borderId="0" applyNumberFormat="0" applyBorder="0" applyAlignment="0" applyProtection="0"/>
    <xf numFmtId="0" fontId="43" fillId="55" borderId="13" applyNumberFormat="0" applyAlignment="0" applyProtection="0"/>
    <xf numFmtId="0" fontId="44" fillId="56" borderId="14" applyNumberFormat="0" applyAlignment="0" applyProtection="0"/>
    <xf numFmtId="165" fontId="36" fillId="0" borderId="0" applyFont="0" applyFill="0" applyBorder="0" applyAlignment="0" applyProtection="0"/>
    <xf numFmtId="164" fontId="36" fillId="0" borderId="0" applyFont="0" applyFill="0" applyBorder="0" applyAlignment="0" applyProtection="0"/>
    <xf numFmtId="0" fontId="45" fillId="0" borderId="0" applyNumberFormat="0" applyFill="0" applyBorder="0" applyAlignment="0" applyProtection="0"/>
    <xf numFmtId="0" fontId="46" fillId="39" borderId="0" applyNumberFormat="0" applyBorder="0" applyAlignment="0" applyProtection="0"/>
    <xf numFmtId="0" fontId="47" fillId="0" borderId="15" applyNumberFormat="0" applyFill="0" applyAlignment="0" applyProtection="0"/>
    <xf numFmtId="0" fontId="48" fillId="0" borderId="16" applyNumberFormat="0" applyFill="0" applyAlignment="0" applyProtection="0"/>
    <xf numFmtId="0" fontId="49" fillId="0" borderId="17" applyNumberFormat="0" applyFill="0" applyAlignment="0" applyProtection="0"/>
    <xf numFmtId="0" fontId="49" fillId="0" borderId="0" applyNumberFormat="0" applyFill="0" applyBorder="0" applyAlignment="0" applyProtection="0"/>
    <xf numFmtId="0" fontId="50" fillId="42" borderId="13" applyNumberFormat="0" applyAlignment="0" applyProtection="0"/>
    <xf numFmtId="0" fontId="51" fillId="0" borderId="18" applyNumberFormat="0" applyFill="0" applyAlignment="0" applyProtection="0"/>
    <xf numFmtId="0" fontId="52" fillId="57" borderId="0" applyNumberFormat="0" applyBorder="0" applyAlignment="0" applyProtection="0"/>
    <xf numFmtId="0" fontId="36" fillId="58" borderId="19" applyNumberFormat="0" applyFont="0" applyAlignment="0" applyProtection="0"/>
    <xf numFmtId="0" fontId="53" fillId="55" borderId="20" applyNumberFormat="0" applyAlignment="0" applyProtection="0"/>
    <xf numFmtId="9" fontId="36" fillId="0" borderId="0" applyFont="0" applyFill="0" applyBorder="0" applyAlignment="0" applyProtection="0"/>
    <xf numFmtId="0" fontId="54" fillId="0" borderId="0" applyNumberFormat="0" applyFill="0" applyBorder="0" applyAlignment="0" applyProtection="0"/>
    <xf numFmtId="0" fontId="55" fillId="0" borderId="21" applyNumberFormat="0" applyFill="0" applyAlignment="0" applyProtection="0"/>
    <xf numFmtId="0" fontId="56" fillId="0" borderId="0" applyNumberFormat="0" applyFill="0" applyBorder="0" applyAlignment="0" applyProtection="0"/>
    <xf numFmtId="0" fontId="36" fillId="0" borderId="0"/>
    <xf numFmtId="0" fontId="58" fillId="0" borderId="0" applyNumberFormat="0" applyFill="0" applyBorder="0" applyAlignment="0" applyProtection="0"/>
    <xf numFmtId="0" fontId="20" fillId="0" borderId="5" applyNumberFormat="0" applyFill="0" applyAlignment="0" applyProtection="0"/>
    <xf numFmtId="0" fontId="19" fillId="0" borderId="4" applyNumberFormat="0" applyFill="0" applyAlignment="0" applyProtection="0"/>
    <xf numFmtId="0" fontId="1" fillId="0" borderId="0"/>
    <xf numFmtId="0" fontId="21" fillId="0" borderId="6" applyNumberFormat="0" applyFill="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7" applyNumberFormat="0" applyAlignment="0" applyProtection="0"/>
    <xf numFmtId="0" fontId="26" fillId="9" borderId="8" applyNumberFormat="0" applyAlignment="0" applyProtection="0"/>
    <xf numFmtId="0" fontId="27" fillId="9" borderId="7" applyNumberFormat="0" applyAlignment="0" applyProtection="0"/>
    <xf numFmtId="0" fontId="28" fillId="0" borderId="9" applyNumberFormat="0" applyFill="0" applyAlignment="0" applyProtection="0"/>
    <xf numFmtId="0" fontId="29" fillId="10" borderId="10" applyNumberFormat="0" applyAlignment="0" applyProtection="0"/>
    <xf numFmtId="0" fontId="30" fillId="0" borderId="0" applyNumberFormat="0" applyFill="0" applyBorder="0" applyAlignment="0" applyProtection="0"/>
    <xf numFmtId="0" fontId="1" fillId="11" borderId="11" applyNumberFormat="0" applyFont="0" applyAlignment="0" applyProtection="0"/>
    <xf numFmtId="0" fontId="31" fillId="0" borderId="0" applyNumberFormat="0" applyFill="0" applyBorder="0" applyAlignment="0" applyProtection="0"/>
    <xf numFmtId="0" fontId="32" fillId="0" borderId="12" applyNumberFormat="0" applyFill="0" applyAlignment="0" applyProtection="0"/>
    <xf numFmtId="0" fontId="3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3" fillId="35" borderId="0" applyNumberFormat="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8" fontId="36" fillId="0" borderId="0"/>
    <xf numFmtId="169" fontId="36" fillId="0" borderId="0"/>
    <xf numFmtId="168" fontId="36" fillId="0" borderId="0"/>
    <xf numFmtId="168" fontId="36" fillId="0" borderId="0"/>
    <xf numFmtId="168" fontId="36" fillId="0" borderId="0"/>
    <xf numFmtId="168" fontId="36" fillId="0" borderId="0"/>
    <xf numFmtId="170" fontId="36" fillId="0" borderId="0"/>
    <xf numFmtId="171" fontId="36" fillId="0" borderId="0"/>
    <xf numFmtId="170" fontId="36" fillId="0" borderId="0"/>
    <xf numFmtId="3" fontId="36" fillId="0" borderId="0" applyFont="0" applyFill="0" applyBorder="0" applyAlignment="0" applyProtection="0"/>
    <xf numFmtId="5" fontId="36" fillId="0" borderId="0" applyFont="0" applyFill="0" applyBorder="0" applyAlignment="0" applyProtection="0"/>
    <xf numFmtId="14" fontId="36" fillId="0" borderId="0" applyFont="0" applyFill="0" applyBorder="0" applyAlignment="0" applyProtection="0"/>
    <xf numFmtId="2" fontId="36" fillId="0" borderId="0" applyFont="0" applyFill="0" applyBorder="0" applyAlignment="0" applyProtection="0"/>
    <xf numFmtId="38" fontId="37" fillId="59" borderId="0" applyNumberFormat="0" applyBorder="0" applyAlignment="0" applyProtection="0"/>
    <xf numFmtId="10" fontId="37" fillId="60" borderId="1" applyNumberFormat="0" applyBorder="0" applyAlignment="0" applyProtection="0"/>
    <xf numFmtId="172" fontId="36" fillId="0" borderId="0"/>
    <xf numFmtId="173" fontId="36" fillId="0" borderId="0"/>
    <xf numFmtId="172" fontId="36" fillId="0" borderId="0"/>
    <xf numFmtId="172" fontId="36" fillId="0" borderId="0"/>
    <xf numFmtId="172" fontId="36" fillId="0" borderId="0"/>
    <xf numFmtId="172" fontId="36" fillId="0" borderId="0"/>
    <xf numFmtId="174" fontId="36" fillId="0" borderId="0"/>
    <xf numFmtId="10" fontId="36" fillId="0" borderId="0" applyFont="0" applyFill="0" applyBorder="0" applyAlignment="0" applyProtection="0"/>
    <xf numFmtId="0" fontId="1" fillId="0" borderId="0"/>
    <xf numFmtId="9" fontId="1" fillId="0" borderId="0" applyFont="0" applyFill="0" applyBorder="0" applyAlignment="0" applyProtection="0"/>
    <xf numFmtId="164" fontId="36"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36" fillId="0" borderId="0"/>
    <xf numFmtId="9" fontId="36" fillId="0" borderId="0" applyFont="0" applyFill="0" applyBorder="0" applyAlignment="0" applyProtection="0"/>
    <xf numFmtId="0" fontId="50" fillId="42" borderId="13" applyNumberFormat="0" applyAlignment="0" applyProtection="0"/>
    <xf numFmtId="9" fontId="36" fillId="0" borderId="0" applyFont="0" applyFill="0" applyBorder="0" applyAlignment="0" applyProtection="0"/>
    <xf numFmtId="0" fontId="36" fillId="0" borderId="0"/>
    <xf numFmtId="0" fontId="50" fillId="42" borderId="13" applyNumberFormat="0" applyAlignment="0" applyProtection="0"/>
    <xf numFmtId="0" fontId="36" fillId="0" borderId="0"/>
    <xf numFmtId="0" fontId="50" fillId="42" borderId="13" applyNumberFormat="0" applyAlignment="0" applyProtection="0"/>
    <xf numFmtId="9" fontId="36" fillId="0" borderId="0" applyFont="0" applyFill="0" applyBorder="0" applyAlignment="0" applyProtection="0"/>
    <xf numFmtId="43" fontId="62" fillId="0" borderId="0" applyFont="0" applyFill="0" applyBorder="0" applyAlignment="0" applyProtection="0"/>
    <xf numFmtId="0" fontId="36" fillId="0" borderId="0"/>
  </cellStyleXfs>
  <cellXfs count="376">
    <xf numFmtId="0" fontId="0" fillId="0" borderId="0" xfId="0"/>
    <xf numFmtId="0" fontId="2" fillId="3" borderId="0" xfId="0" applyFont="1" applyFill="1"/>
    <xf numFmtId="0" fontId="4" fillId="3" borderId="0" xfId="0" applyFont="1" applyFill="1" applyAlignment="1">
      <alignment vertical="center"/>
    </xf>
    <xf numFmtId="0" fontId="4" fillId="3" borderId="0" xfId="0" applyFont="1" applyFill="1" applyAlignment="1">
      <alignment vertical="center" wrapText="1"/>
    </xf>
    <xf numFmtId="0" fontId="4" fillId="3" borderId="0" xfId="0" applyFont="1" applyFill="1"/>
    <xf numFmtId="0" fontId="4" fillId="3" borderId="1" xfId="0" applyFont="1" applyFill="1" applyBorder="1" applyAlignment="1">
      <alignment vertical="center"/>
    </xf>
    <xf numFmtId="0" fontId="4" fillId="3" borderId="1" xfId="0" applyFont="1" applyFill="1" applyBorder="1" applyAlignment="1">
      <alignment vertical="center" wrapText="1"/>
    </xf>
    <xf numFmtId="0" fontId="3" fillId="3" borderId="0" xfId="0" applyFont="1" applyFill="1"/>
    <xf numFmtId="0" fontId="6" fillId="3" borderId="0" xfId="0" applyFont="1" applyFill="1"/>
    <xf numFmtId="0" fontId="5" fillId="3" borderId="0" xfId="0" applyFont="1" applyFill="1" applyAlignment="1">
      <alignment vertical="center"/>
    </xf>
    <xf numFmtId="0" fontId="2" fillId="3" borderId="0" xfId="0" applyFont="1" applyFill="1" applyAlignment="1">
      <alignment vertical="center"/>
    </xf>
    <xf numFmtId="0" fontId="4" fillId="3" borderId="0" xfId="0" applyFont="1" applyFill="1" applyBorder="1"/>
    <xf numFmtId="0" fontId="4" fillId="3" borderId="0" xfId="0" applyFont="1" applyFill="1" applyAlignment="1">
      <alignment horizontal="center"/>
    </xf>
    <xf numFmtId="0" fontId="4" fillId="3" borderId="0" xfId="0" applyFont="1" applyFill="1" applyAlignment="1">
      <alignment horizontal="left"/>
    </xf>
    <xf numFmtId="165" fontId="2" fillId="3" borderId="0" xfId="0" applyNumberFormat="1" applyFont="1" applyFill="1"/>
    <xf numFmtId="164" fontId="6" fillId="3" borderId="1" xfId="3" applyFont="1" applyFill="1" applyBorder="1" applyAlignment="1">
      <alignment vertical="center"/>
    </xf>
    <xf numFmtId="164" fontId="4" fillId="3" borderId="1" xfId="3" applyFont="1" applyFill="1" applyBorder="1" applyAlignment="1">
      <alignment vertical="center"/>
    </xf>
    <xf numFmtId="0" fontId="0" fillId="3" borderId="0" xfId="0" applyFill="1"/>
    <xf numFmtId="0" fontId="6" fillId="3" borderId="0" xfId="0" applyFont="1" applyFill="1" applyAlignment="1">
      <alignment vertical="top"/>
    </xf>
    <xf numFmtId="0" fontId="14" fillId="3" borderId="1" xfId="0" applyFont="1" applyFill="1" applyBorder="1" applyAlignment="1">
      <alignment vertical="center" wrapText="1"/>
    </xf>
    <xf numFmtId="0" fontId="14" fillId="3" borderId="0" xfId="0" applyFont="1" applyFill="1" applyAlignment="1">
      <alignment vertical="center" wrapText="1"/>
    </xf>
    <xf numFmtId="164" fontId="9" fillId="3" borderId="1" xfId="3" applyFont="1" applyFill="1" applyBorder="1" applyAlignment="1">
      <alignment horizontal="left" vertical="center"/>
    </xf>
    <xf numFmtId="10" fontId="4" fillId="3" borderId="1" xfId="4" applyNumberFormat="1" applyFont="1" applyFill="1" applyBorder="1" applyAlignment="1">
      <alignment vertical="center"/>
    </xf>
    <xf numFmtId="0" fontId="8" fillId="3" borderId="0" xfId="0" applyFont="1" applyFill="1" applyAlignment="1">
      <alignment horizontal="center"/>
    </xf>
    <xf numFmtId="0" fontId="0" fillId="3" borderId="0" xfId="0" applyFill="1" applyAlignment="1">
      <alignment horizontal="center"/>
    </xf>
    <xf numFmtId="0" fontId="6" fillId="3" borderId="0" xfId="0" applyFont="1" applyFill="1" applyAlignment="1">
      <alignment horizontal="center"/>
    </xf>
    <xf numFmtId="0" fontId="18" fillId="3" borderId="0" xfId="0" applyFont="1" applyFill="1"/>
    <xf numFmtId="0" fontId="2" fillId="3" borderId="0" xfId="0" applyFont="1" applyFill="1" applyBorder="1"/>
    <xf numFmtId="0" fontId="4" fillId="3" borderId="0" xfId="0" applyFont="1" applyFill="1" applyBorder="1" applyAlignment="1">
      <alignment vertical="center"/>
    </xf>
    <xf numFmtId="0" fontId="0" fillId="3" borderId="0" xfId="0" applyFill="1" applyBorder="1"/>
    <xf numFmtId="0" fontId="10" fillId="3" borderId="0" xfId="0" applyFont="1" applyFill="1" applyBorder="1" applyAlignment="1">
      <alignment horizontal="center" vertical="center" wrapText="1"/>
    </xf>
    <xf numFmtId="0" fontId="4" fillId="3" borderId="0" xfId="0" applyFont="1" applyFill="1" applyBorder="1" applyAlignment="1">
      <alignment horizontal="center"/>
    </xf>
    <xf numFmtId="0" fontId="15" fillId="3" borderId="0" xfId="0" applyFont="1" applyFill="1" applyAlignment="1">
      <alignment horizontal="center"/>
    </xf>
    <xf numFmtId="0" fontId="4" fillId="3" borderId="0" xfId="0" applyFont="1" applyFill="1" applyAlignment="1">
      <alignment vertical="top"/>
    </xf>
    <xf numFmtId="0" fontId="4" fillId="3" borderId="0" xfId="0" applyFont="1" applyFill="1" applyAlignment="1">
      <alignment horizontal="center" vertical="top" wrapText="1"/>
    </xf>
    <xf numFmtId="0" fontId="4" fillId="3" borderId="0" xfId="0" applyFont="1" applyFill="1" applyAlignment="1">
      <alignment horizontal="center" vertical="top"/>
    </xf>
    <xf numFmtId="0" fontId="3" fillId="3" borderId="0" xfId="0" applyFont="1" applyFill="1" applyAlignment="1">
      <alignment horizontal="center" vertical="center"/>
    </xf>
    <xf numFmtId="0" fontId="4" fillId="3" borderId="0" xfId="0" applyFont="1" applyFill="1" applyBorder="1" applyAlignment="1">
      <alignment horizontal="left"/>
    </xf>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6" fillId="3" borderId="0" xfId="0" applyFont="1" applyFill="1" applyAlignment="1">
      <alignment vertical="center"/>
    </xf>
    <xf numFmtId="0" fontId="36" fillId="4" borderId="1" xfId="140" applyFill="1" applyBorder="1"/>
    <xf numFmtId="0" fontId="36" fillId="0" borderId="1" xfId="140" applyBorder="1"/>
    <xf numFmtId="0" fontId="36" fillId="3" borderId="0" xfId="140" applyFill="1" applyAlignment="1">
      <alignment horizontal="left" wrapText="1"/>
    </xf>
    <xf numFmtId="164" fontId="4" fillId="3" borderId="0" xfId="3" applyFont="1" applyFill="1" applyBorder="1" applyAlignment="1">
      <alignment vertical="center"/>
    </xf>
    <xf numFmtId="0" fontId="3" fillId="3" borderId="0" xfId="5" applyFont="1" applyFill="1" applyAlignment="1" applyProtection="1">
      <alignment horizontal="left" vertical="center"/>
    </xf>
    <xf numFmtId="165" fontId="4" fillId="3" borderId="0" xfId="2" applyFont="1" applyFill="1" applyBorder="1"/>
    <xf numFmtId="0" fontId="39" fillId="3" borderId="0" xfId="140" applyFont="1" applyFill="1"/>
    <xf numFmtId="0" fontId="6" fillId="3" borderId="0" xfId="0" applyFont="1" applyFill="1" applyBorder="1"/>
    <xf numFmtId="0" fontId="36" fillId="36" borderId="1" xfId="140" applyFill="1" applyBorder="1"/>
    <xf numFmtId="0" fontId="60" fillId="3" borderId="0" xfId="0" applyFont="1" applyFill="1" applyAlignment="1">
      <alignment horizontal="left"/>
    </xf>
    <xf numFmtId="0" fontId="59" fillId="3" borderId="0" xfId="0" applyFont="1" applyFill="1" applyAlignment="1">
      <alignment horizontal="left"/>
    </xf>
    <xf numFmtId="0" fontId="2" fillId="3" borderId="0" xfId="0" applyFont="1" applyFill="1" applyAlignment="1">
      <alignment horizontal="center" vertical="center"/>
    </xf>
    <xf numFmtId="0" fontId="36" fillId="0" borderId="0" xfId="140"/>
    <xf numFmtId="0" fontId="36" fillId="0" borderId="0" xfId="140" applyAlignment="1">
      <alignment wrapText="1"/>
    </xf>
    <xf numFmtId="0" fontId="36" fillId="3" borderId="0" xfId="140" applyFill="1"/>
    <xf numFmtId="0" fontId="14" fillId="3" borderId="0" xfId="0" applyFont="1" applyFill="1" applyBorder="1" applyAlignment="1">
      <alignment horizontal="center" vertical="center" wrapText="1"/>
    </xf>
    <xf numFmtId="0" fontId="6" fillId="3" borderId="0" xfId="0" applyFont="1" applyFill="1" applyBorder="1" applyAlignment="1"/>
    <xf numFmtId="0" fontId="6" fillId="3" borderId="0" xfId="0" applyFont="1" applyFill="1" applyAlignment="1"/>
    <xf numFmtId="0" fontId="6" fillId="3" borderId="0" xfId="0" applyFont="1" applyFill="1" applyAlignment="1">
      <alignment horizontal="left"/>
    </xf>
    <xf numFmtId="0" fontId="15" fillId="3" borderId="1" xfId="0" applyFont="1" applyFill="1" applyBorder="1" applyAlignment="1">
      <alignment horizontal="center"/>
    </xf>
    <xf numFmtId="0" fontId="4" fillId="3" borderId="25" xfId="0" applyFont="1" applyFill="1" applyBorder="1"/>
    <xf numFmtId="0" fontId="4" fillId="3" borderId="24" xfId="0" applyFont="1" applyFill="1" applyBorder="1" applyAlignment="1">
      <alignment horizontal="center"/>
    </xf>
    <xf numFmtId="0" fontId="17" fillId="3" borderId="0" xfId="0" applyFont="1" applyFill="1" applyBorder="1"/>
    <xf numFmtId="0" fontId="4" fillId="3" borderId="22" xfId="0" applyFont="1" applyFill="1" applyBorder="1"/>
    <xf numFmtId="0" fontId="5" fillId="3" borderId="0" xfId="0" applyFont="1" applyFill="1"/>
    <xf numFmtId="0" fontId="4" fillId="3" borderId="0" xfId="0" applyFont="1" applyFill="1" applyBorder="1" applyAlignment="1">
      <alignment horizontal="center" vertical="center"/>
    </xf>
    <xf numFmtId="0" fontId="17" fillId="3" borderId="0" xfId="0" applyFont="1" applyFill="1" applyAlignment="1">
      <alignment horizontal="left"/>
    </xf>
    <xf numFmtId="0" fontId="4" fillId="3" borderId="29" xfId="0" applyFont="1" applyFill="1" applyBorder="1"/>
    <xf numFmtId="0" fontId="38" fillId="3" borderId="0" xfId="142" applyFont="1" applyFill="1" applyProtection="1">
      <protection locked="0"/>
    </xf>
    <xf numFmtId="0" fontId="36" fillId="3" borderId="0" xfId="140" applyFill="1" applyAlignment="1">
      <alignment horizontal="center"/>
    </xf>
    <xf numFmtId="0" fontId="60" fillId="3" borderId="0" xfId="0" applyFont="1" applyFill="1"/>
    <xf numFmtId="0" fontId="14" fillId="3" borderId="0" xfId="0" applyNumberFormat="1" applyFont="1" applyFill="1" applyBorder="1" applyAlignment="1">
      <alignment horizontal="center" vertical="center" wrapText="1"/>
    </xf>
    <xf numFmtId="0" fontId="6" fillId="3" borderId="0" xfId="0" applyFont="1" applyFill="1" applyBorder="1" applyAlignment="1">
      <alignment horizontal="center"/>
    </xf>
    <xf numFmtId="10" fontId="4" fillId="3" borderId="1" xfId="4" applyNumberFormat="1" applyFont="1" applyFill="1" applyBorder="1" applyAlignment="1">
      <alignment horizontal="center" vertical="center"/>
    </xf>
    <xf numFmtId="0" fontId="5" fillId="3" borderId="0" xfId="0" applyFont="1" applyFill="1" applyAlignment="1"/>
    <xf numFmtId="0" fontId="17" fillId="3" borderId="30" xfId="0" applyFont="1" applyFill="1" applyBorder="1" applyAlignment="1">
      <alignment horizontal="center"/>
    </xf>
    <xf numFmtId="0" fontId="2" fillId="3" borderId="0" xfId="0" applyFont="1" applyFill="1" applyBorder="1" applyAlignment="1">
      <alignment vertical="center"/>
    </xf>
    <xf numFmtId="0" fontId="57" fillId="3" borderId="0" xfId="142" applyFont="1" applyFill="1" applyProtection="1">
      <protection locked="0"/>
    </xf>
    <xf numFmtId="0" fontId="4" fillId="3" borderId="33" xfId="0" applyFont="1" applyFill="1" applyBorder="1"/>
    <xf numFmtId="0" fontId="36" fillId="3" borderId="0" xfId="142" applyFill="1"/>
    <xf numFmtId="0" fontId="37" fillId="0" borderId="0" xfId="142" applyFont="1" applyAlignment="1" applyProtection="1">
      <alignment horizontal="right" vertical="top"/>
      <protection locked="0"/>
    </xf>
    <xf numFmtId="1" fontId="16" fillId="3" borderId="0" xfId="1" applyNumberFormat="1" applyFont="1" applyFill="1" applyBorder="1" applyAlignment="1">
      <alignment horizontal="center" vertical="center"/>
    </xf>
    <xf numFmtId="1" fontId="61" fillId="3" borderId="0" xfId="0" applyNumberFormat="1" applyFont="1" applyFill="1" applyBorder="1"/>
    <xf numFmtId="0" fontId="16" fillId="3" borderId="0" xfId="0" applyFont="1" applyFill="1" applyAlignment="1">
      <alignment horizontal="center" vertical="center"/>
    </xf>
    <xf numFmtId="0" fontId="16" fillId="3" borderId="0" xfId="0" applyFont="1" applyFill="1"/>
    <xf numFmtId="166" fontId="16" fillId="3" borderId="0" xfId="1" applyNumberFormat="1" applyFont="1" applyFill="1" applyBorder="1" applyAlignment="1">
      <alignment horizontal="center" vertical="center"/>
    </xf>
    <xf numFmtId="0" fontId="16" fillId="3" borderId="0" xfId="0" applyFont="1" applyFill="1" applyBorder="1" applyAlignment="1">
      <alignment horizontal="center"/>
    </xf>
    <xf numFmtId="10" fontId="4" fillId="3" borderId="0" xfId="4" applyNumberFormat="1" applyFont="1" applyFill="1" applyBorder="1" applyAlignment="1">
      <alignment horizontal="center" vertical="center"/>
    </xf>
    <xf numFmtId="164" fontId="9" fillId="3" borderId="0" xfId="3" applyFont="1" applyFill="1" applyBorder="1" applyAlignment="1">
      <alignment horizontal="left" vertical="center"/>
    </xf>
    <xf numFmtId="10" fontId="4" fillId="3" borderId="0" xfId="4" applyNumberFormat="1" applyFont="1" applyFill="1" applyBorder="1" applyAlignment="1">
      <alignment vertical="center"/>
    </xf>
    <xf numFmtId="164" fontId="6" fillId="3" borderId="0" xfId="3" applyFont="1" applyFill="1" applyBorder="1" applyAlignment="1">
      <alignment vertical="center"/>
    </xf>
    <xf numFmtId="0" fontId="4" fillId="3" borderId="0" xfId="0" applyFont="1" applyFill="1"/>
    <xf numFmtId="0" fontId="2" fillId="3" borderId="0" xfId="0" applyFont="1" applyFill="1"/>
    <xf numFmtId="0" fontId="4" fillId="3" borderId="24" xfId="0" applyFont="1" applyFill="1" applyBorder="1"/>
    <xf numFmtId="164" fontId="2" fillId="3" borderId="0" xfId="3" applyFont="1" applyFill="1" applyBorder="1" applyAlignment="1">
      <alignment horizontal="center" vertical="center"/>
    </xf>
    <xf numFmtId="0" fontId="0" fillId="3" borderId="0" xfId="0" applyFill="1" applyAlignment="1">
      <alignment horizontal="left"/>
    </xf>
    <xf numFmtId="0" fontId="2" fillId="3" borderId="0" xfId="0" applyFont="1" applyFill="1" applyAlignment="1">
      <alignment horizontal="left"/>
    </xf>
    <xf numFmtId="0" fontId="2" fillId="3" borderId="0" xfId="0" applyFont="1" applyFill="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Alignment="1">
      <alignment vertical="center"/>
    </xf>
    <xf numFmtId="166" fontId="2" fillId="3" borderId="0" xfId="2" applyNumberFormat="1" applyFont="1" applyFill="1" applyAlignment="1">
      <alignment horizontal="left" wrapText="1"/>
    </xf>
    <xf numFmtId="166" fontId="2" fillId="3" borderId="0" xfId="2" applyNumberFormat="1" applyFont="1" applyFill="1"/>
    <xf numFmtId="0" fontId="2" fillId="3" borderId="0" xfId="0" applyFont="1" applyFill="1" applyAlignment="1">
      <alignment horizontal="left" wrapText="1"/>
    </xf>
    <xf numFmtId="164" fontId="2" fillId="3" borderId="0" xfId="3" applyFont="1" applyFill="1" applyAlignment="1">
      <alignment horizontal="left"/>
    </xf>
    <xf numFmtId="164" fontId="2" fillId="3" borderId="22" xfId="3" applyFont="1" applyFill="1" applyBorder="1" applyAlignment="1">
      <alignment horizontal="left"/>
    </xf>
    <xf numFmtId="164" fontId="3" fillId="3" borderId="0" xfId="3" applyFont="1" applyFill="1" applyAlignment="1">
      <alignment horizontal="left"/>
    </xf>
    <xf numFmtId="0" fontId="2" fillId="3" borderId="0" xfId="0" applyFont="1" applyFill="1" applyAlignment="1">
      <alignment wrapText="1"/>
    </xf>
    <xf numFmtId="175" fontId="2" fillId="3" borderId="0" xfId="3" applyNumberFormat="1" applyFont="1" applyFill="1" applyAlignment="1">
      <alignment horizontal="left" vertical="center"/>
    </xf>
    <xf numFmtId="175" fontId="2" fillId="3" borderId="0" xfId="3" applyNumberFormat="1" applyFont="1" applyFill="1" applyAlignment="1">
      <alignment horizontal="center" vertical="center" wrapText="1"/>
    </xf>
    <xf numFmtId="0" fontId="3" fillId="3" borderId="0" xfId="0" applyFont="1" applyFill="1" applyAlignment="1">
      <alignment wrapText="1"/>
    </xf>
    <xf numFmtId="175" fontId="3" fillId="3" borderId="0" xfId="3" applyNumberFormat="1" applyFont="1" applyFill="1" applyAlignment="1">
      <alignment horizontal="center" vertical="center" wrapText="1"/>
    </xf>
    <xf numFmtId="164" fontId="2" fillId="3" borderId="0" xfId="3" applyFont="1" applyFill="1"/>
    <xf numFmtId="164" fontId="2" fillId="3" borderId="0" xfId="3" applyFont="1" applyFill="1" applyBorder="1" applyAlignment="1">
      <alignment horizontal="left"/>
    </xf>
    <xf numFmtId="0" fontId="4" fillId="0" borderId="22" xfId="0" applyFont="1" applyFill="1" applyBorder="1" applyAlignment="1">
      <alignment vertical="center"/>
    </xf>
    <xf numFmtId="0" fontId="4" fillId="3" borderId="22" xfId="0" applyFont="1" applyFill="1" applyBorder="1" applyAlignment="1">
      <alignment vertical="center"/>
    </xf>
    <xf numFmtId="175" fontId="2" fillId="3" borderId="0" xfId="3" applyNumberFormat="1" applyFont="1" applyFill="1"/>
    <xf numFmtId="175" fontId="2" fillId="3" borderId="0" xfId="0" applyNumberFormat="1" applyFont="1" applyFill="1" applyAlignment="1">
      <alignment horizontal="left"/>
    </xf>
    <xf numFmtId="44" fontId="3" fillId="3" borderId="0" xfId="0" applyNumberFormat="1" applyFont="1" applyFill="1" applyAlignment="1">
      <alignment horizontal="left"/>
    </xf>
    <xf numFmtId="0" fontId="3" fillId="3" borderId="0" xfId="0" applyFont="1" applyFill="1" applyAlignment="1">
      <alignment horizontal="left"/>
    </xf>
    <xf numFmtId="0" fontId="63" fillId="3" borderId="0" xfId="0" applyFont="1" applyFill="1"/>
    <xf numFmtId="0" fontId="3" fillId="3" borderId="0" xfId="0" applyFont="1" applyFill="1" applyAlignment="1">
      <alignment horizontal="center" vertical="top" wrapText="1"/>
    </xf>
    <xf numFmtId="0" fontId="3" fillId="3" borderId="0" xfId="0" applyFont="1" applyFill="1" applyAlignment="1">
      <alignment horizontal="left" vertical="top"/>
    </xf>
    <xf numFmtId="0" fontId="3" fillId="3" borderId="0" xfId="0" applyFont="1" applyFill="1" applyAlignment="1">
      <alignment horizontal="center" vertical="top"/>
    </xf>
    <xf numFmtId="0" fontId="4" fillId="3" borderId="34" xfId="0" applyFont="1" applyFill="1" applyBorder="1"/>
    <xf numFmtId="0" fontId="4" fillId="3" borderId="26" xfId="0" applyFont="1" applyFill="1" applyBorder="1" applyAlignment="1">
      <alignment horizontal="center"/>
    </xf>
    <xf numFmtId="0" fontId="4" fillId="3" borderId="0" xfId="0" applyFont="1" applyFill="1" applyAlignment="1">
      <alignment horizontal="left" wrapText="1"/>
    </xf>
    <xf numFmtId="0" fontId="57" fillId="3" borderId="0" xfId="142" applyFont="1" applyFill="1" applyAlignment="1" applyProtection="1">
      <alignment horizontal="left"/>
      <protection locked="0"/>
    </xf>
    <xf numFmtId="0" fontId="4" fillId="3" borderId="0" xfId="0" applyFont="1" applyFill="1" applyAlignment="1">
      <alignment horizontal="left" vertical="center"/>
    </xf>
    <xf numFmtId="0" fontId="6" fillId="3" borderId="0" xfId="0" applyFont="1" applyFill="1" applyBorder="1" applyAlignment="1">
      <alignment horizontal="left"/>
    </xf>
    <xf numFmtId="0" fontId="4" fillId="3" borderId="0" xfId="0" applyFont="1" applyFill="1" applyAlignment="1">
      <alignment horizontal="left" vertical="center" wrapText="1"/>
    </xf>
    <xf numFmtId="0" fontId="4" fillId="3" borderId="24" xfId="0" applyFont="1" applyFill="1" applyBorder="1" applyAlignment="1">
      <alignment horizontal="center" vertical="center"/>
    </xf>
    <xf numFmtId="0" fontId="15" fillId="3" borderId="34" xfId="0" applyFont="1" applyFill="1" applyBorder="1" applyAlignment="1">
      <alignment vertical="center"/>
    </xf>
    <xf numFmtId="0" fontId="15" fillId="3" borderId="33" xfId="0" applyFont="1" applyFill="1" applyBorder="1" applyAlignment="1">
      <alignment vertical="center"/>
    </xf>
    <xf numFmtId="0" fontId="15" fillId="3" borderId="24" xfId="0" applyFont="1" applyFill="1" applyBorder="1" applyAlignment="1">
      <alignment horizontal="left" vertical="center"/>
    </xf>
    <xf numFmtId="0" fontId="15" fillId="3" borderId="28" xfId="0" applyFont="1" applyFill="1" applyBorder="1" applyAlignment="1">
      <alignment vertical="center"/>
    </xf>
    <xf numFmtId="0" fontId="15" fillId="3" borderId="29" xfId="0" applyFont="1" applyFill="1" applyBorder="1" applyAlignment="1">
      <alignment vertical="center"/>
    </xf>
    <xf numFmtId="164" fontId="4" fillId="3" borderId="28" xfId="3" applyFont="1" applyFill="1" applyBorder="1"/>
    <xf numFmtId="0" fontId="4" fillId="3" borderId="0" xfId="0" applyFont="1" applyFill="1" applyProtection="1"/>
    <xf numFmtId="0" fontId="36" fillId="3" borderId="0" xfId="142" applyFill="1" applyProtection="1"/>
    <xf numFmtId="0" fontId="4" fillId="3" borderId="0" xfId="0" applyFont="1" applyFill="1" applyAlignment="1" applyProtection="1">
      <alignment horizontal="center"/>
    </xf>
    <xf numFmtId="0" fontId="5" fillId="3" borderId="0" xfId="0" applyFont="1" applyFill="1" applyAlignment="1" applyProtection="1">
      <alignment vertical="center"/>
    </xf>
    <xf numFmtId="0" fontId="6" fillId="3" borderId="0" xfId="0" applyFont="1" applyFill="1" applyProtection="1"/>
    <xf numFmtId="0" fontId="4" fillId="3" borderId="0" xfId="0" applyFont="1" applyFill="1" applyAlignment="1" applyProtection="1">
      <alignment horizontal="center" vertical="top" wrapText="1"/>
    </xf>
    <xf numFmtId="0" fontId="6" fillId="3" borderId="0" xfId="0" applyFont="1" applyFill="1" applyAlignment="1" applyProtection="1">
      <alignment vertical="top"/>
    </xf>
    <xf numFmtId="0" fontId="4" fillId="3" borderId="0" xfId="0" applyFont="1" applyFill="1" applyAlignment="1" applyProtection="1">
      <alignment horizontal="center" vertical="top"/>
    </xf>
    <xf numFmtId="0" fontId="6" fillId="3" borderId="0" xfId="0" applyFont="1" applyFill="1" applyAlignment="1" applyProtection="1">
      <alignment vertical="center"/>
    </xf>
    <xf numFmtId="1" fontId="16" fillId="3" borderId="0" xfId="1" applyNumberFormat="1" applyFont="1" applyFill="1" applyBorder="1" applyAlignment="1" applyProtection="1">
      <alignment horizontal="center" vertical="center"/>
    </xf>
    <xf numFmtId="1" fontId="61" fillId="3" borderId="0" xfId="0" applyNumberFormat="1" applyFont="1" applyFill="1" applyBorder="1" applyProtection="1"/>
    <xf numFmtId="0" fontId="16" fillId="3" borderId="0" xfId="0" applyFont="1" applyFill="1" applyAlignment="1" applyProtection="1">
      <alignment horizontal="center" vertical="center"/>
    </xf>
    <xf numFmtId="0" fontId="14" fillId="3" borderId="0" xfId="0" applyFont="1" applyFill="1" applyAlignment="1" applyProtection="1">
      <alignment horizontal="center" vertical="center"/>
    </xf>
    <xf numFmtId="0" fontId="14" fillId="3" borderId="0" xfId="0" applyFont="1" applyFill="1" applyAlignment="1" applyProtection="1">
      <alignment horizontal="left" vertical="center"/>
    </xf>
    <xf numFmtId="0" fontId="16" fillId="3" borderId="0" xfId="0" applyFont="1" applyFill="1" applyBorder="1" applyProtection="1"/>
    <xf numFmtId="166" fontId="16" fillId="3" borderId="0" xfId="1" applyNumberFormat="1" applyFont="1" applyFill="1" applyBorder="1" applyAlignment="1" applyProtection="1">
      <alignment horizontal="center" vertical="center"/>
    </xf>
    <xf numFmtId="0" fontId="16" fillId="3" borderId="0" xfId="0" applyFont="1" applyFill="1" applyBorder="1" applyAlignment="1" applyProtection="1">
      <alignment horizontal="center"/>
    </xf>
    <xf numFmtId="0" fontId="18" fillId="3" borderId="0" xfId="0" applyFont="1" applyFill="1" applyAlignment="1" applyProtection="1">
      <alignment horizontal="center"/>
    </xf>
    <xf numFmtId="0" fontId="18" fillId="3" borderId="0" xfId="0" applyFont="1" applyFill="1" applyAlignment="1" applyProtection="1">
      <alignment horizontal="left"/>
    </xf>
    <xf numFmtId="0" fontId="60" fillId="3" borderId="0" xfId="0" applyFont="1" applyFill="1" applyAlignment="1" applyProtection="1">
      <alignment horizontal="left"/>
    </xf>
    <xf numFmtId="0" fontId="8" fillId="3" borderId="0" xfId="0" applyFont="1" applyFill="1" applyAlignment="1" applyProtection="1">
      <alignment horizontal="left"/>
    </xf>
    <xf numFmtId="0" fontId="8" fillId="3" borderId="0" xfId="0" applyFont="1" applyFill="1" applyAlignment="1" applyProtection="1">
      <alignment horizontal="center"/>
    </xf>
    <xf numFmtId="0" fontId="6" fillId="3" borderId="0" xfId="0" applyFont="1" applyFill="1" applyAlignment="1" applyProtection="1">
      <alignment horizontal="left"/>
    </xf>
    <xf numFmtId="0" fontId="4" fillId="3" borderId="0" xfId="0" applyFont="1" applyFill="1" applyAlignment="1" applyProtection="1">
      <alignment horizontal="left"/>
    </xf>
    <xf numFmtId="0" fontId="4" fillId="3" borderId="0" xfId="0" applyFont="1" applyFill="1" applyAlignment="1" applyProtection="1">
      <alignment vertical="center"/>
    </xf>
    <xf numFmtId="0" fontId="4" fillId="3" borderId="0" xfId="0" applyFont="1" applyFill="1" applyAlignment="1" applyProtection="1">
      <alignment horizontal="center" vertical="center"/>
    </xf>
    <xf numFmtId="0" fontId="8" fillId="3" borderId="0" xfId="0" applyFont="1" applyFill="1" applyAlignment="1" applyProtection="1">
      <alignment horizontal="center" vertical="center"/>
    </xf>
    <xf numFmtId="0" fontId="14" fillId="3" borderId="0" xfId="0" applyFont="1" applyFill="1" applyAlignment="1" applyProtection="1">
      <alignment horizontal="center" vertical="center" wrapText="1"/>
    </xf>
    <xf numFmtId="0" fontId="2" fillId="3" borderId="0" xfId="0" applyFont="1" applyFill="1" applyAlignment="1" applyProtection="1">
      <alignment horizontal="center" vertical="center"/>
    </xf>
    <xf numFmtId="0" fontId="34" fillId="3" borderId="0" xfId="0" applyFont="1" applyFill="1" applyAlignment="1" applyProtection="1">
      <alignment horizontal="center" vertical="center"/>
    </xf>
    <xf numFmtId="166" fontId="9" fillId="3" borderId="0" xfId="1" applyNumberFormat="1" applyFont="1" applyFill="1" applyBorder="1" applyAlignment="1" applyProtection="1">
      <alignment horizontal="left" vertical="center"/>
    </xf>
    <xf numFmtId="0" fontId="4" fillId="3" borderId="0" xfId="0" applyFont="1" applyFill="1" applyAlignment="1" applyProtection="1">
      <alignment horizontal="left" vertical="center"/>
    </xf>
    <xf numFmtId="0" fontId="4" fillId="3" borderId="0" xfId="0" applyFont="1" applyFill="1" applyBorder="1" applyProtection="1"/>
    <xf numFmtId="165" fontId="4" fillId="3" borderId="0" xfId="2" applyFont="1" applyFill="1" applyBorder="1" applyProtection="1"/>
    <xf numFmtId="165" fontId="4" fillId="3" borderId="0" xfId="2" applyFont="1" applyFill="1" applyBorder="1" applyAlignment="1" applyProtection="1">
      <alignment horizontal="left"/>
    </xf>
    <xf numFmtId="165" fontId="4" fillId="3" borderId="0" xfId="2" applyFont="1" applyFill="1" applyBorder="1" applyAlignment="1" applyProtection="1">
      <alignment horizontal="center"/>
    </xf>
    <xf numFmtId="0" fontId="35" fillId="3" borderId="0" xfId="0" applyFont="1" applyFill="1" applyBorder="1" applyAlignment="1" applyProtection="1">
      <alignment horizontal="left"/>
    </xf>
    <xf numFmtId="0" fontId="4" fillId="3" borderId="0" xfId="0" applyFont="1" applyFill="1" applyBorder="1" applyAlignment="1" applyProtection="1">
      <alignment horizontal="left"/>
    </xf>
    <xf numFmtId="0" fontId="4" fillId="3" borderId="0" xfId="0" applyFont="1" applyFill="1" applyBorder="1" applyAlignment="1" applyProtection="1">
      <alignment horizontal="center"/>
    </xf>
    <xf numFmtId="164" fontId="2" fillId="3" borderId="0" xfId="0" applyNumberFormat="1" applyFont="1" applyFill="1" applyAlignment="1">
      <alignment horizontal="left"/>
    </xf>
    <xf numFmtId="0" fontId="4" fillId="3" borderId="0" xfId="0" applyFont="1" applyFill="1" applyAlignment="1">
      <alignment horizontal="center" wrapText="1"/>
    </xf>
    <xf numFmtId="164" fontId="14" fillId="3" borderId="1" xfId="3" applyFont="1" applyFill="1" applyBorder="1" applyAlignment="1">
      <alignment horizontal="center" vertical="center" wrapText="1"/>
    </xf>
    <xf numFmtId="0" fontId="4" fillId="0" borderId="1" xfId="0" applyFont="1" applyFill="1" applyBorder="1" applyAlignment="1" applyProtection="1">
      <alignment horizontal="center"/>
    </xf>
    <xf numFmtId="0" fontId="4" fillId="3" borderId="1" xfId="0" applyFont="1" applyFill="1" applyBorder="1" applyAlignment="1">
      <alignment horizontal="center"/>
    </xf>
    <xf numFmtId="164" fontId="14" fillId="3" borderId="26" xfId="3" applyFont="1" applyFill="1" applyBorder="1" applyAlignment="1">
      <alignment horizontal="center" vertical="center" wrapText="1"/>
    </xf>
    <xf numFmtId="165" fontId="14" fillId="3" borderId="1" xfId="2" applyFont="1" applyFill="1" applyBorder="1" applyAlignment="1">
      <alignment horizontal="center" vertical="center" wrapText="1"/>
    </xf>
    <xf numFmtId="165" fontId="4" fillId="3" borderId="0" xfId="2" applyFont="1" applyFill="1"/>
    <xf numFmtId="164" fontId="18" fillId="3" borderId="1" xfId="3" applyFont="1" applyFill="1" applyBorder="1" applyAlignment="1">
      <alignment horizontal="center" vertical="center" wrapText="1"/>
    </xf>
    <xf numFmtId="164" fontId="6" fillId="3" borderId="0" xfId="3" applyFont="1" applyFill="1"/>
    <xf numFmtId="164" fontId="4" fillId="3" borderId="1" xfId="3" applyFont="1" applyFill="1" applyBorder="1"/>
    <xf numFmtId="164" fontId="4" fillId="3" borderId="0" xfId="3" applyFont="1" applyFill="1"/>
    <xf numFmtId="164" fontId="4" fillId="3" borderId="0" xfId="3" applyFont="1" applyFill="1" applyBorder="1"/>
    <xf numFmtId="175" fontId="2" fillId="3" borderId="0" xfId="3" applyNumberFormat="1" applyFont="1" applyFill="1" applyAlignment="1">
      <alignment horizontal="center"/>
    </xf>
    <xf numFmtId="10" fontId="2" fillId="3" borderId="0" xfId="4" applyNumberFormat="1" applyFont="1" applyFill="1" applyAlignment="1">
      <alignment horizontal="center"/>
    </xf>
    <xf numFmtId="10" fontId="2" fillId="3" borderId="0" xfId="4" applyNumberFormat="1" applyFont="1" applyFill="1" applyAlignment="1">
      <alignment horizontal="center" vertical="center" wrapText="1"/>
    </xf>
    <xf numFmtId="164" fontId="4" fillId="3" borderId="0" xfId="3" applyFont="1" applyFill="1" applyBorder="1" applyAlignment="1">
      <alignment horizontal="center" vertical="center"/>
    </xf>
    <xf numFmtId="0" fontId="4" fillId="3" borderId="0" xfId="0" applyFont="1" applyFill="1" applyAlignment="1"/>
    <xf numFmtId="165" fontId="4" fillId="3" borderId="1" xfId="2" applyFont="1" applyFill="1" applyBorder="1"/>
    <xf numFmtId="164" fontId="6" fillId="3" borderId="1" xfId="3" applyFont="1" applyFill="1" applyBorder="1"/>
    <xf numFmtId="164" fontId="6" fillId="3" borderId="0" xfId="3" applyFont="1" applyFill="1" applyBorder="1"/>
    <xf numFmtId="164" fontId="4" fillId="3" borderId="1" xfId="3" applyFont="1" applyFill="1" applyBorder="1" applyAlignment="1">
      <alignment horizontal="right"/>
    </xf>
    <xf numFmtId="164" fontId="4" fillId="3" borderId="0" xfId="3" applyFont="1" applyFill="1" applyAlignment="1">
      <alignment horizontal="right"/>
    </xf>
    <xf numFmtId="0" fontId="14" fillId="3" borderId="1" xfId="0" applyFont="1" applyFill="1" applyBorder="1" applyAlignment="1">
      <alignment horizontal="right" vertical="center" wrapText="1"/>
    </xf>
    <xf numFmtId="44" fontId="14" fillId="3" borderId="1" xfId="0" applyNumberFormat="1" applyFont="1" applyFill="1" applyBorder="1" applyAlignment="1">
      <alignment horizontal="center" vertical="center" wrapText="1"/>
    </xf>
    <xf numFmtId="0" fontId="15" fillId="3" borderId="0" xfId="0" applyFont="1" applyFill="1"/>
    <xf numFmtId="0" fontId="0" fillId="3" borderId="0" xfId="0" applyFont="1" applyFill="1"/>
    <xf numFmtId="0" fontId="0" fillId="3" borderId="0" xfId="0" applyFont="1" applyFill="1" applyAlignment="1">
      <alignment horizontal="left"/>
    </xf>
    <xf numFmtId="10" fontId="14" fillId="3" borderId="1" xfId="4" applyNumberFormat="1" applyFont="1" applyFill="1" applyBorder="1" applyAlignment="1">
      <alignment horizontal="right" vertical="center" wrapText="1"/>
    </xf>
    <xf numFmtId="0" fontId="4" fillId="3" borderId="1" xfId="0" applyFont="1" applyFill="1" applyBorder="1" applyAlignment="1">
      <alignment horizontal="center" vertical="center"/>
    </xf>
    <xf numFmtId="0" fontId="8" fillId="3" borderId="0" xfId="0" applyFont="1" applyFill="1"/>
    <xf numFmtId="0" fontId="3" fillId="3" borderId="0" xfId="0" applyFont="1" applyFill="1" applyAlignment="1">
      <alignment horizontal="center"/>
    </xf>
    <xf numFmtId="0" fontId="2" fillId="3" borderId="0" xfId="0" applyFont="1" applyFill="1" applyAlignment="1">
      <alignment horizontal="center" vertical="top"/>
    </xf>
    <xf numFmtId="164" fontId="4" fillId="3" borderId="0" xfId="3" applyFont="1" applyFill="1" applyAlignment="1"/>
    <xf numFmtId="164" fontId="6" fillId="3" borderId="1" xfId="3" applyFont="1" applyFill="1" applyBorder="1" applyAlignment="1"/>
    <xf numFmtId="0" fontId="2" fillId="3" borderId="0" xfId="0" applyFont="1" applyFill="1" applyAlignment="1"/>
    <xf numFmtId="10" fontId="4" fillId="3" borderId="1" xfId="4" applyNumberFormat="1" applyFont="1" applyFill="1" applyBorder="1"/>
    <xf numFmtId="0" fontId="6" fillId="3" borderId="0" xfId="0" applyFont="1" applyFill="1" applyAlignment="1">
      <alignment horizontal="center" vertical="center" wrapText="1"/>
    </xf>
    <xf numFmtId="9" fontId="6" fillId="3" borderId="28" xfId="4" applyFont="1" applyFill="1" applyBorder="1"/>
    <xf numFmtId="0" fontId="5" fillId="3" borderId="0" xfId="0" applyFont="1" applyFill="1" applyAlignment="1">
      <alignment vertical="top"/>
    </xf>
    <xf numFmtId="0" fontId="2" fillId="3" borderId="0" xfId="0" applyFont="1" applyFill="1" applyAlignment="1">
      <alignment horizontal="left" vertical="center"/>
    </xf>
    <xf numFmtId="165" fontId="2" fillId="3" borderId="0" xfId="2" applyNumberFormat="1" applyFont="1" applyFill="1" applyAlignment="1">
      <alignment horizontal="left" wrapText="1"/>
    </xf>
    <xf numFmtId="164" fontId="9" fillId="3" borderId="1" xfId="3" applyFont="1" applyFill="1" applyBorder="1" applyAlignment="1">
      <alignment horizontal="center" vertical="center"/>
    </xf>
    <xf numFmtId="164" fontId="4" fillId="3" borderId="0" xfId="3" applyFont="1" applyFill="1" applyAlignment="1">
      <alignment horizontal="center"/>
    </xf>
    <xf numFmtId="0" fontId="2" fillId="3" borderId="22" xfId="0" applyFont="1" applyFill="1" applyBorder="1" applyAlignment="1">
      <alignment horizontal="left"/>
    </xf>
    <xf numFmtId="167" fontId="9" fillId="4" borderId="1" xfId="1" applyNumberFormat="1" applyFont="1" applyFill="1" applyBorder="1" applyAlignment="1" applyProtection="1">
      <alignment horizontal="left" vertical="center"/>
      <protection locked="0"/>
    </xf>
    <xf numFmtId="9" fontId="4" fillId="4" borderId="1" xfId="4" applyFont="1" applyFill="1" applyBorder="1" applyAlignment="1" applyProtection="1">
      <alignment vertical="center"/>
      <protection locked="0"/>
    </xf>
    <xf numFmtId="10" fontId="9" fillId="4" borderId="1" xfId="4" applyNumberFormat="1" applyFont="1" applyFill="1" applyBorder="1" applyAlignment="1" applyProtection="1">
      <alignment horizontal="right" vertical="center"/>
      <protection locked="0"/>
    </xf>
    <xf numFmtId="0" fontId="36" fillId="4" borderId="31" xfId="142" applyFont="1" applyFill="1" applyBorder="1" applyAlignment="1" applyProtection="1">
      <alignment horizontal="left" vertical="top"/>
      <protection locked="0"/>
    </xf>
    <xf numFmtId="0" fontId="36" fillId="4" borderId="0" xfId="142" applyFont="1" applyFill="1" applyAlignment="1" applyProtection="1">
      <alignment horizontal="left" vertical="top"/>
      <protection locked="0"/>
    </xf>
    <xf numFmtId="0" fontId="4" fillId="4" borderId="1" xfId="0" applyFont="1" applyFill="1" applyBorder="1" applyProtection="1">
      <protection locked="0"/>
    </xf>
    <xf numFmtId="0" fontId="4" fillId="36" borderId="1" xfId="0" applyFont="1" applyFill="1" applyBorder="1" applyAlignment="1" applyProtection="1">
      <alignment horizontal="center"/>
      <protection locked="0"/>
    </xf>
    <xf numFmtId="164" fontId="9" fillId="4" borderId="1" xfId="3" applyFont="1" applyFill="1" applyBorder="1" applyAlignment="1" applyProtection="1">
      <alignment horizontal="left" vertical="center"/>
      <protection locked="0"/>
    </xf>
    <xf numFmtId="166" fontId="16" fillId="4" borderId="0" xfId="1" applyNumberFormat="1" applyFont="1" applyFill="1" applyBorder="1" applyAlignment="1" applyProtection="1">
      <alignment horizontal="center" vertical="center"/>
      <protection locked="0"/>
    </xf>
    <xf numFmtId="0" fontId="4" fillId="36" borderId="1" xfId="0" applyFont="1" applyFill="1" applyBorder="1" applyAlignment="1" applyProtection="1">
      <alignment horizontal="center" vertical="top" wrapText="1"/>
      <protection locked="0"/>
    </xf>
    <xf numFmtId="0" fontId="14" fillId="4" borderId="1" xfId="0" applyFont="1" applyFill="1" applyBorder="1" applyAlignment="1" applyProtection="1">
      <alignment horizontal="left"/>
      <protection locked="0"/>
    </xf>
    <xf numFmtId="164" fontId="14" fillId="4" borderId="1" xfId="3" applyFont="1" applyFill="1" applyBorder="1" applyAlignment="1" applyProtection="1">
      <alignment horizontal="center" vertical="center" wrapText="1"/>
      <protection locked="0"/>
    </xf>
    <xf numFmtId="0" fontId="4" fillId="4" borderId="28" xfId="0" applyFont="1" applyFill="1" applyBorder="1" applyProtection="1">
      <protection locked="0"/>
    </xf>
    <xf numFmtId="0" fontId="4" fillId="4" borderId="1" xfId="0" applyFont="1" applyFill="1" applyBorder="1" applyAlignment="1" applyProtection="1">
      <alignment horizontal="left"/>
      <protection locked="0"/>
    </xf>
    <xf numFmtId="164" fontId="14" fillId="4" borderId="26" xfId="3" applyFont="1" applyFill="1" applyBorder="1" applyAlignment="1" applyProtection="1">
      <alignment horizontal="center" vertical="center" wrapText="1"/>
      <protection locked="0"/>
    </xf>
    <xf numFmtId="0" fontId="14" fillId="4" borderId="1" xfId="0" applyFont="1" applyFill="1" applyBorder="1" applyAlignment="1" applyProtection="1">
      <alignment horizontal="right" vertical="center" wrapText="1"/>
      <protection locked="0"/>
    </xf>
    <xf numFmtId="0" fontId="4" fillId="4" borderId="1" xfId="0" applyFont="1" applyFill="1" applyBorder="1" applyAlignment="1" applyProtection="1">
      <alignment horizontal="center"/>
      <protection locked="0"/>
    </xf>
    <xf numFmtId="0" fontId="14" fillId="4" borderId="1" xfId="0" applyFont="1" applyFill="1" applyBorder="1" applyAlignment="1" applyProtection="1">
      <alignment horizontal="left" vertical="center" wrapText="1"/>
      <protection locked="0"/>
    </xf>
    <xf numFmtId="164" fontId="6" fillId="3" borderId="0" xfId="3" applyFont="1" applyFill="1" applyBorder="1" applyAlignment="1">
      <alignment horizontal="left"/>
    </xf>
    <xf numFmtId="0" fontId="14" fillId="4" borderId="1" xfId="0" applyFont="1" applyFill="1" applyBorder="1" applyAlignment="1" applyProtection="1">
      <alignment horizontal="center" vertical="center" wrapText="1"/>
      <protection locked="0"/>
    </xf>
    <xf numFmtId="44" fontId="4" fillId="4" borderId="1" xfId="3" applyNumberFormat="1" applyFont="1" applyFill="1" applyBorder="1" applyProtection="1">
      <protection locked="0"/>
    </xf>
    <xf numFmtId="10" fontId="4" fillId="4" borderId="1" xfId="4" applyNumberFormat="1" applyFont="1" applyFill="1" applyBorder="1" applyProtection="1">
      <protection locked="0"/>
    </xf>
    <xf numFmtId="164" fontId="4" fillId="4" borderId="1" xfId="3" applyFont="1" applyFill="1" applyBorder="1" applyProtection="1">
      <protection locked="0"/>
    </xf>
    <xf numFmtId="0" fontId="15" fillId="36" borderId="1" xfId="0" applyFont="1" applyFill="1" applyBorder="1" applyAlignment="1" applyProtection="1">
      <alignment horizontal="center"/>
      <protection locked="0"/>
    </xf>
    <xf numFmtId="166" fontId="4" fillId="3" borderId="1" xfId="2" applyNumberFormat="1" applyFont="1" applyFill="1" applyBorder="1" applyAlignment="1" applyProtection="1">
      <alignment horizontal="center"/>
    </xf>
    <xf numFmtId="166" fontId="4" fillId="3" borderId="0" xfId="2" applyNumberFormat="1" applyFont="1" applyFill="1" applyProtection="1"/>
    <xf numFmtId="166" fontId="4" fillId="3" borderId="1" xfId="2" applyNumberFormat="1" applyFont="1" applyFill="1" applyBorder="1" applyAlignment="1" applyProtection="1">
      <alignment horizontal="center" vertical="center"/>
    </xf>
    <xf numFmtId="166" fontId="4" fillId="3" borderId="0" xfId="2" applyNumberFormat="1" applyFont="1" applyFill="1" applyAlignment="1" applyProtection="1">
      <alignment vertical="center"/>
    </xf>
    <xf numFmtId="2" fontId="9" fillId="3" borderId="1" xfId="1" applyNumberFormat="1" applyFont="1" applyFill="1" applyBorder="1" applyAlignment="1" applyProtection="1">
      <alignment horizontal="right" vertical="center"/>
    </xf>
    <xf numFmtId="2" fontId="4" fillId="3" borderId="0" xfId="0" applyNumberFormat="1" applyFont="1" applyFill="1" applyAlignment="1" applyProtection="1">
      <alignment horizontal="right"/>
    </xf>
    <xf numFmtId="2" fontId="9" fillId="3" borderId="0" xfId="1" applyNumberFormat="1" applyFont="1" applyFill="1" applyBorder="1" applyAlignment="1" applyProtection="1">
      <alignment horizontal="right" vertical="center"/>
    </xf>
    <xf numFmtId="166" fontId="4" fillId="4" borderId="1" xfId="2" applyNumberFormat="1" applyFont="1" applyFill="1" applyBorder="1" applyProtection="1">
      <protection locked="0"/>
    </xf>
    <xf numFmtId="166" fontId="4" fillId="3" borderId="28" xfId="2" applyNumberFormat="1" applyFont="1" applyFill="1" applyBorder="1" applyProtection="1"/>
    <xf numFmtId="166" fontId="9" fillId="4" borderId="1" xfId="2" applyNumberFormat="1" applyFont="1" applyFill="1" applyBorder="1" applyAlignment="1" applyProtection="1">
      <alignment horizontal="left" vertical="center"/>
      <protection locked="0"/>
    </xf>
    <xf numFmtId="166" fontId="9" fillId="3" borderId="0" xfId="2" applyNumberFormat="1" applyFont="1" applyFill="1" applyBorder="1" applyAlignment="1" applyProtection="1">
      <alignment horizontal="left" vertical="center"/>
    </xf>
    <xf numFmtId="166" fontId="4" fillId="3" borderId="1" xfId="2" applyNumberFormat="1" applyFont="1" applyFill="1" applyBorder="1" applyProtection="1"/>
    <xf numFmtId="165" fontId="4" fillId="3" borderId="1" xfId="2" applyFont="1" applyFill="1" applyBorder="1" applyAlignment="1">
      <alignment horizontal="right"/>
    </xf>
    <xf numFmtId="165" fontId="4" fillId="3" borderId="0" xfId="2" applyFont="1" applyFill="1" applyAlignment="1">
      <alignment horizontal="right"/>
    </xf>
    <xf numFmtId="0" fontId="4" fillId="3" borderId="0" xfId="0" applyFont="1" applyFill="1" applyBorder="1" applyProtection="1">
      <protection locked="0"/>
    </xf>
    <xf numFmtId="0" fontId="4" fillId="3" borderId="0" xfId="0" applyFont="1" applyFill="1" applyAlignment="1" applyProtection="1">
      <alignment horizontal="center"/>
      <protection locked="0"/>
    </xf>
    <xf numFmtId="166" fontId="4" fillId="3" borderId="0" xfId="2" applyNumberFormat="1" applyFont="1" applyFill="1" applyAlignment="1" applyProtection="1">
      <alignment horizontal="center"/>
      <protection locked="0"/>
    </xf>
    <xf numFmtId="166" fontId="9" fillId="3" borderId="0" xfId="2" applyNumberFormat="1" applyFont="1" applyFill="1" applyBorder="1" applyAlignment="1" applyProtection="1">
      <alignment horizontal="left" vertical="center"/>
      <protection locked="0"/>
    </xf>
    <xf numFmtId="166" fontId="4" fillId="3" borderId="0" xfId="2" applyNumberFormat="1" applyFont="1" applyFill="1" applyProtection="1">
      <protection locked="0"/>
    </xf>
    <xf numFmtId="0" fontId="4" fillId="3" borderId="0" xfId="0" applyFont="1" applyFill="1" applyProtection="1">
      <protection locked="0"/>
    </xf>
    <xf numFmtId="0" fontId="4" fillId="3" borderId="0" xfId="0" applyFont="1" applyFill="1" applyAlignment="1" applyProtection="1">
      <alignment vertical="center"/>
      <protection locked="0"/>
    </xf>
    <xf numFmtId="165" fontId="4" fillId="3" borderId="0" xfId="2" applyFont="1" applyFill="1" applyBorder="1" applyProtection="1">
      <protection locked="0"/>
    </xf>
    <xf numFmtId="0" fontId="2" fillId="3" borderId="0" xfId="0" applyFont="1" applyFill="1" applyAlignment="1" applyProtection="1">
      <alignment vertical="center"/>
      <protection locked="0"/>
    </xf>
    <xf numFmtId="0" fontId="2" fillId="3" borderId="0" xfId="0" applyFont="1" applyFill="1" applyProtection="1">
      <protection locked="0"/>
    </xf>
    <xf numFmtId="0" fontId="4" fillId="3" borderId="0" xfId="0" applyFont="1" applyFill="1" applyAlignment="1" applyProtection="1">
      <alignment horizontal="left"/>
      <protection locked="0"/>
    </xf>
    <xf numFmtId="0" fontId="4" fillId="3" borderId="0" xfId="0" applyFont="1" applyFill="1" applyBorder="1" applyAlignment="1" applyProtection="1">
      <alignment horizontal="left"/>
      <protection locked="0"/>
    </xf>
    <xf numFmtId="0" fontId="6" fillId="3" borderId="0" xfId="0" applyFont="1" applyFill="1" applyAlignment="1" applyProtection="1">
      <alignment horizontal="center"/>
      <protection locked="0"/>
    </xf>
    <xf numFmtId="0" fontId="4" fillId="3" borderId="0" xfId="0" applyFont="1" applyFill="1" applyBorder="1" applyAlignment="1" applyProtection="1">
      <alignment horizontal="center"/>
      <protection locked="0"/>
    </xf>
    <xf numFmtId="164" fontId="4" fillId="3" borderId="0" xfId="3" applyFont="1" applyFill="1" applyProtection="1">
      <protection locked="0"/>
    </xf>
    <xf numFmtId="164" fontId="4" fillId="3" borderId="0" xfId="3" applyFont="1" applyFill="1" applyBorder="1" applyProtection="1">
      <protection locked="0"/>
    </xf>
    <xf numFmtId="0" fontId="10"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vertical="center"/>
      <protection locked="0"/>
    </xf>
    <xf numFmtId="0" fontId="4" fillId="3" borderId="0" xfId="0" applyFont="1" applyFill="1" applyAlignment="1" applyProtection="1">
      <alignment horizontal="right"/>
      <protection locked="0"/>
    </xf>
    <xf numFmtId="0" fontId="6" fillId="3" borderId="0" xfId="0" applyFont="1" applyFill="1" applyProtection="1">
      <protection locked="0"/>
    </xf>
    <xf numFmtId="0" fontId="4" fillId="3" borderId="0" xfId="0" applyFont="1" applyFill="1" applyBorder="1" applyAlignment="1" applyProtection="1">
      <alignment horizontal="left" vertical="center"/>
      <protection locked="0"/>
    </xf>
    <xf numFmtId="0" fontId="60" fillId="3" borderId="0" xfId="0" applyFont="1" applyFill="1" applyProtection="1">
      <protection locked="0"/>
    </xf>
    <xf numFmtId="0" fontId="6" fillId="3" borderId="0" xfId="0" applyFont="1" applyFill="1" applyAlignment="1" applyProtection="1">
      <alignment vertical="center"/>
      <protection locked="0"/>
    </xf>
    <xf numFmtId="0" fontId="6" fillId="3" borderId="0" xfId="0" applyFont="1" applyFill="1" applyBorder="1" applyProtection="1">
      <protection locked="0"/>
    </xf>
    <xf numFmtId="0" fontId="6" fillId="3" borderId="0" xfId="0" applyFont="1" applyFill="1" applyBorder="1" applyAlignment="1" applyProtection="1">
      <alignment horizontal="left"/>
      <protection locked="0"/>
    </xf>
    <xf numFmtId="0" fontId="8" fillId="3" borderId="0" xfId="0" applyFont="1" applyFill="1" applyAlignment="1" applyProtection="1">
      <alignment horizontal="center"/>
      <protection locked="0"/>
    </xf>
    <xf numFmtId="0" fontId="14" fillId="3" borderId="0" xfId="0" applyFont="1" applyFill="1" applyBorder="1" applyAlignment="1" applyProtection="1">
      <alignment horizontal="center" vertical="center" wrapText="1"/>
      <protection locked="0"/>
    </xf>
    <xf numFmtId="0" fontId="4" fillId="3" borderId="0" xfId="0" applyFont="1" applyFill="1" applyAlignment="1" applyProtection="1">
      <alignment horizontal="center" vertical="center"/>
      <protection locked="0"/>
    </xf>
    <xf numFmtId="0" fontId="4" fillId="3" borderId="0" xfId="0" applyFont="1" applyFill="1" applyAlignment="1" applyProtection="1">
      <alignment horizontal="right" vertical="center"/>
      <protection locked="0"/>
    </xf>
    <xf numFmtId="164" fontId="4" fillId="3" borderId="0" xfId="3" applyFont="1" applyFill="1" applyAlignment="1" applyProtection="1">
      <alignment vertical="center"/>
      <protection locked="0"/>
    </xf>
    <xf numFmtId="9" fontId="4" fillId="3" borderId="0" xfId="4" applyFont="1" applyFill="1" applyAlignment="1" applyProtection="1">
      <alignment vertical="center"/>
      <protection locked="0"/>
    </xf>
    <xf numFmtId="0" fontId="0" fillId="3" borderId="0" xfId="0" applyFill="1" applyProtection="1">
      <protection locked="0"/>
    </xf>
    <xf numFmtId="0" fontId="4" fillId="3" borderId="0" xfId="0" applyFont="1" applyFill="1" applyAlignment="1" applyProtection="1">
      <alignment horizontal="center" vertical="top"/>
      <protection locked="0"/>
    </xf>
    <xf numFmtId="0" fontId="2" fillId="3" borderId="0" xfId="0" applyFont="1" applyFill="1" applyAlignment="1" applyProtection="1">
      <alignment horizontal="left"/>
      <protection locked="0"/>
    </xf>
    <xf numFmtId="0" fontId="2" fillId="3" borderId="0" xfId="0" applyFont="1" applyFill="1" applyAlignment="1">
      <alignment horizontal="left" wrapText="1"/>
    </xf>
    <xf numFmtId="0" fontId="4" fillId="4" borderId="1" xfId="3" applyNumberFormat="1" applyFont="1" applyFill="1" applyBorder="1" applyProtection="1">
      <protection locked="0"/>
    </xf>
    <xf numFmtId="10" fontId="2" fillId="3" borderId="0" xfId="4" applyNumberFormat="1" applyFont="1" applyFill="1" applyAlignment="1">
      <alignment horizontal="right" vertical="center"/>
    </xf>
    <xf numFmtId="0" fontId="34" fillId="3" borderId="0" xfId="3" applyNumberFormat="1" applyFont="1" applyFill="1" applyBorder="1" applyAlignment="1">
      <alignment horizontal="left" vertical="center"/>
    </xf>
    <xf numFmtId="0" fontId="2" fillId="3" borderId="0" xfId="0" applyFont="1" applyFill="1" applyAlignment="1">
      <alignment horizontal="left" vertical="center" wrapText="1"/>
    </xf>
    <xf numFmtId="164" fontId="4" fillId="3" borderId="1" xfId="3" applyFont="1" applyFill="1" applyBorder="1" applyAlignment="1">
      <alignment horizontal="center" vertical="center"/>
    </xf>
    <xf numFmtId="165" fontId="9" fillId="3" borderId="0" xfId="2" applyNumberFormat="1" applyFont="1" applyFill="1" applyBorder="1" applyAlignment="1">
      <alignment horizontal="left" vertical="center"/>
    </xf>
    <xf numFmtId="165" fontId="4" fillId="3" borderId="0" xfId="2" applyNumberFormat="1" applyFont="1" applyFill="1"/>
    <xf numFmtId="166" fontId="2" fillId="3" borderId="0" xfId="2" applyNumberFormat="1" applyFont="1" applyFill="1" applyAlignment="1">
      <alignment horizontal="left" vertical="center"/>
    </xf>
    <xf numFmtId="0" fontId="3" fillId="3" borderId="0" xfId="0" applyFont="1" applyFill="1" applyAlignment="1">
      <alignment horizontal="left" vertical="center" wrapText="1"/>
    </xf>
    <xf numFmtId="0" fontId="4" fillId="4" borderId="26" xfId="0" applyFont="1" applyFill="1" applyBorder="1" applyAlignment="1" applyProtection="1">
      <alignment horizontal="center"/>
      <protection locked="0"/>
    </xf>
    <xf numFmtId="0" fontId="4" fillId="4" borderId="26" xfId="0" applyFont="1" applyFill="1" applyBorder="1" applyAlignment="1" applyProtection="1">
      <alignment horizontal="left"/>
      <protection locked="0"/>
    </xf>
    <xf numFmtId="164" fontId="14" fillId="3" borderId="0" xfId="3" applyFont="1" applyFill="1" applyBorder="1" applyAlignment="1" applyProtection="1">
      <alignment horizontal="center" vertical="center" wrapText="1"/>
      <protection locked="0"/>
    </xf>
    <xf numFmtId="0" fontId="14" fillId="3" borderId="0" xfId="0" applyFont="1" applyFill="1" applyBorder="1" applyAlignment="1" applyProtection="1">
      <alignment horizontal="right" vertical="center" wrapText="1"/>
      <protection locked="0"/>
    </xf>
    <xf numFmtId="0" fontId="4" fillId="3" borderId="0" xfId="0" applyFont="1" applyFill="1" applyBorder="1" applyAlignment="1" applyProtection="1">
      <alignment horizontal="right"/>
      <protection locked="0"/>
    </xf>
    <xf numFmtId="166" fontId="14" fillId="3" borderId="1" xfId="2" applyNumberFormat="1" applyFont="1" applyFill="1" applyBorder="1" applyAlignment="1">
      <alignment horizontal="center" vertical="center" wrapText="1"/>
    </xf>
    <xf numFmtId="166" fontId="4" fillId="3" borderId="0" xfId="2" applyNumberFormat="1" applyFont="1" applyFill="1" applyBorder="1" applyAlignment="1" applyProtection="1">
      <alignment horizontal="center"/>
      <protection locked="0"/>
    </xf>
    <xf numFmtId="166" fontId="4" fillId="3" borderId="0" xfId="2" applyNumberFormat="1" applyFont="1" applyFill="1" applyBorder="1" applyProtection="1">
      <protection locked="0"/>
    </xf>
    <xf numFmtId="164" fontId="14" fillId="0" borderId="1" xfId="3" applyFont="1" applyFill="1" applyBorder="1" applyAlignment="1">
      <alignment horizontal="center" vertical="center" wrapText="1"/>
    </xf>
    <xf numFmtId="0" fontId="4" fillId="0" borderId="0" xfId="0" applyFont="1" applyFill="1" applyBorder="1" applyAlignment="1" applyProtection="1">
      <alignment horizontal="center"/>
      <protection locked="0"/>
    </xf>
    <xf numFmtId="0" fontId="4" fillId="0" borderId="0" xfId="0" applyFont="1" applyFill="1" applyBorder="1" applyProtection="1">
      <protection locked="0"/>
    </xf>
    <xf numFmtId="164" fontId="14" fillId="0" borderId="26" xfId="3" applyFont="1" applyFill="1" applyBorder="1" applyAlignment="1">
      <alignment horizontal="center" vertical="center" wrapText="1"/>
    </xf>
    <xf numFmtId="10" fontId="4" fillId="3" borderId="0" xfId="4" applyNumberFormat="1" applyFont="1" applyFill="1" applyAlignment="1">
      <alignment horizontal="center"/>
    </xf>
    <xf numFmtId="10" fontId="9" fillId="3" borderId="1" xfId="4" applyNumberFormat="1" applyFont="1" applyFill="1" applyBorder="1" applyAlignment="1">
      <alignment horizontal="center" vertical="center"/>
    </xf>
    <xf numFmtId="0" fontId="17" fillId="3" borderId="32" xfId="0" applyFont="1" applyFill="1" applyBorder="1" applyAlignment="1"/>
    <xf numFmtId="0" fontId="17" fillId="3" borderId="30" xfId="0" applyFont="1" applyFill="1" applyBorder="1" applyAlignment="1"/>
    <xf numFmtId="0" fontId="17" fillId="3" borderId="27" xfId="0" applyFont="1" applyFill="1" applyBorder="1" applyAlignment="1"/>
    <xf numFmtId="0" fontId="64" fillId="3" borderId="0" xfId="0" applyFont="1" applyFill="1" applyAlignment="1">
      <alignment horizontal="left"/>
    </xf>
    <xf numFmtId="0" fontId="18" fillId="3" borderId="0" xfId="0" applyFont="1" applyFill="1" applyProtection="1">
      <protection locked="0"/>
    </xf>
    <xf numFmtId="0" fontId="2" fillId="3" borderId="0" xfId="0" applyFont="1" applyFill="1" applyAlignment="1">
      <alignment horizontal="left" wrapText="1"/>
    </xf>
    <xf numFmtId="10" fontId="4" fillId="4" borderId="1" xfId="4" applyNumberFormat="1" applyFont="1" applyFill="1" applyBorder="1" applyAlignment="1" applyProtection="1">
      <alignment horizontal="center" vertical="center"/>
      <protection locked="0"/>
    </xf>
    <xf numFmtId="0" fontId="4" fillId="3" borderId="1" xfId="3" applyNumberFormat="1" applyFont="1" applyFill="1" applyBorder="1"/>
    <xf numFmtId="0" fontId="4" fillId="3" borderId="30" xfId="0" applyFont="1" applyFill="1" applyBorder="1" applyAlignment="1">
      <alignment horizontal="center" vertical="center"/>
    </xf>
    <xf numFmtId="0" fontId="4" fillId="0" borderId="30" xfId="0" applyFont="1" applyFill="1" applyBorder="1" applyAlignment="1">
      <alignment horizontal="center" vertical="center"/>
    </xf>
    <xf numFmtId="44" fontId="3" fillId="3" borderId="35" xfId="0" applyNumberFormat="1" applyFont="1" applyFill="1" applyBorder="1" applyAlignment="1">
      <alignment horizontal="left"/>
    </xf>
    <xf numFmtId="10" fontId="2" fillId="3" borderId="0" xfId="4" applyNumberFormat="1" applyFont="1" applyFill="1" applyBorder="1" applyAlignment="1">
      <alignment horizontal="right" vertical="center"/>
    </xf>
    <xf numFmtId="166" fontId="2" fillId="3" borderId="0" xfId="2" applyNumberFormat="1" applyFont="1" applyFill="1" applyAlignment="1">
      <alignment horizontal="center" vertical="center" wrapText="1"/>
    </xf>
    <xf numFmtId="0" fontId="14" fillId="3" borderId="1" xfId="0" applyNumberFormat="1" applyFont="1" applyFill="1" applyBorder="1" applyAlignment="1">
      <alignment horizontal="center" vertical="center" wrapText="1"/>
    </xf>
    <xf numFmtId="0" fontId="60" fillId="3" borderId="0" xfId="0" applyFont="1" applyFill="1" applyProtection="1"/>
    <xf numFmtId="164" fontId="18" fillId="3" borderId="0" xfId="3" applyFont="1" applyFill="1" applyBorder="1" applyAlignment="1">
      <alignment horizontal="center" vertical="center" wrapText="1"/>
    </xf>
    <xf numFmtId="1" fontId="16" fillId="3" borderId="0" xfId="0" applyNumberFormat="1" applyFont="1" applyFill="1" applyAlignment="1" applyProtection="1">
      <alignment horizontal="center" vertical="center"/>
    </xf>
    <xf numFmtId="1" fontId="16" fillId="3" borderId="0" xfId="0" applyNumberFormat="1" applyFont="1" applyFill="1" applyAlignment="1">
      <alignment horizontal="center" vertical="center"/>
    </xf>
    <xf numFmtId="9" fontId="4" fillId="3" borderId="1" xfId="4" applyFont="1" applyFill="1" applyBorder="1" applyAlignment="1">
      <alignment vertical="center"/>
    </xf>
    <xf numFmtId="165" fontId="9" fillId="3" borderId="1" xfId="2" applyFont="1" applyFill="1" applyBorder="1" applyAlignment="1">
      <alignment horizontal="left" vertical="center"/>
    </xf>
    <xf numFmtId="165" fontId="9" fillId="3" borderId="1" xfId="2" applyFont="1" applyFill="1" applyBorder="1" applyAlignment="1">
      <alignment horizontal="center" vertical="center"/>
    </xf>
    <xf numFmtId="165" fontId="4" fillId="3" borderId="1" xfId="2" applyFont="1" applyFill="1" applyBorder="1" applyAlignment="1">
      <alignment vertical="center"/>
    </xf>
    <xf numFmtId="0" fontId="4" fillId="3" borderId="1" xfId="3" applyNumberFormat="1" applyFont="1" applyFill="1" applyBorder="1" applyAlignment="1">
      <alignment vertical="center"/>
    </xf>
    <xf numFmtId="0" fontId="14" fillId="3" borderId="33" xfId="0" applyFont="1" applyFill="1" applyBorder="1"/>
    <xf numFmtId="0" fontId="14" fillId="3" borderId="0" xfId="0" applyFont="1" applyFill="1" applyBorder="1"/>
    <xf numFmtId="0" fontId="14" fillId="3" borderId="0" xfId="0" applyFont="1" applyFill="1" applyAlignment="1">
      <alignment vertical="center"/>
    </xf>
    <xf numFmtId="0" fontId="14" fillId="3" borderId="0" xfId="0" applyFont="1" applyFill="1"/>
    <xf numFmtId="0" fontId="36" fillId="3" borderId="0" xfId="140" applyFill="1" applyAlignment="1">
      <alignment horizontal="left"/>
    </xf>
    <xf numFmtId="0" fontId="36" fillId="3" borderId="0" xfId="140" applyFont="1" applyFill="1" applyAlignment="1">
      <alignment horizontal="left" wrapText="1"/>
    </xf>
    <xf numFmtId="0" fontId="36" fillId="3" borderId="0" xfId="140" applyFill="1" applyAlignment="1">
      <alignment horizontal="left" wrapText="1"/>
    </xf>
    <xf numFmtId="0" fontId="36" fillId="3" borderId="0" xfId="140" applyFont="1" applyFill="1" applyBorder="1" applyAlignment="1">
      <alignment horizontal="left" vertical="top" wrapText="1"/>
    </xf>
    <xf numFmtId="0" fontId="15" fillId="4" borderId="3" xfId="0" applyFont="1" applyFill="1" applyBorder="1" applyAlignment="1" applyProtection="1">
      <alignment horizontal="left"/>
      <protection locked="0"/>
    </xf>
    <xf numFmtId="0" fontId="15" fillId="4" borderId="23" xfId="0" applyFont="1" applyFill="1" applyBorder="1" applyAlignment="1" applyProtection="1">
      <alignment horizontal="left"/>
      <protection locked="0"/>
    </xf>
    <xf numFmtId="0" fontId="15" fillId="4" borderId="2" xfId="0" applyFont="1" applyFill="1" applyBorder="1" applyAlignment="1" applyProtection="1">
      <alignment horizontal="left"/>
      <protection locked="0"/>
    </xf>
    <xf numFmtId="0" fontId="7" fillId="2" borderId="3" xfId="0" applyFont="1" applyFill="1" applyBorder="1" applyAlignment="1">
      <alignment horizontal="left" vertical="center"/>
    </xf>
    <xf numFmtId="0" fontId="7" fillId="2" borderId="2" xfId="0" applyFont="1" applyFill="1" applyBorder="1" applyAlignment="1">
      <alignment horizontal="left" vertical="center"/>
    </xf>
    <xf numFmtId="0" fontId="4" fillId="61" borderId="0" xfId="0" applyFont="1" applyFill="1" applyAlignment="1">
      <alignment horizontal="left" vertical="center" wrapText="1"/>
    </xf>
    <xf numFmtId="0" fontId="4" fillId="4" borderId="26" xfId="0" applyFont="1" applyFill="1" applyBorder="1" applyAlignment="1" applyProtection="1">
      <alignment horizontal="left" vertical="center" wrapText="1"/>
      <protection locked="0"/>
    </xf>
    <xf numFmtId="0" fontId="4" fillId="4" borderId="34" xfId="0" applyFont="1" applyFill="1" applyBorder="1" applyAlignment="1" applyProtection="1">
      <alignment horizontal="left" vertical="center" wrapText="1"/>
      <protection locked="0"/>
    </xf>
    <xf numFmtId="0" fontId="4" fillId="4" borderId="28" xfId="0" applyFont="1" applyFill="1" applyBorder="1" applyAlignment="1" applyProtection="1">
      <alignment horizontal="left" vertical="center" wrapText="1"/>
      <protection locked="0"/>
    </xf>
    <xf numFmtId="0" fontId="2" fillId="4" borderId="0" xfId="0" applyFont="1" applyFill="1" applyBorder="1" applyAlignment="1" applyProtection="1">
      <alignment horizontal="left" vertical="center"/>
      <protection locked="0"/>
    </xf>
    <xf numFmtId="0" fontId="2" fillId="4" borderId="0"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4" fillId="3" borderId="0" xfId="0" applyFont="1" applyFill="1" applyAlignment="1">
      <alignment horizontal="left" wrapText="1"/>
    </xf>
    <xf numFmtId="0" fontId="4" fillId="4" borderId="32" xfId="0" applyFont="1" applyFill="1" applyBorder="1" applyAlignment="1" applyProtection="1">
      <alignment horizontal="left" vertical="center" wrapText="1"/>
      <protection locked="0"/>
    </xf>
    <xf numFmtId="0" fontId="4" fillId="4" borderId="30" xfId="0" applyFont="1" applyFill="1" applyBorder="1" applyAlignment="1" applyProtection="1">
      <alignment horizontal="left" vertical="center" wrapText="1"/>
      <protection locked="0"/>
    </xf>
    <xf numFmtId="0" fontId="4" fillId="4" borderId="27" xfId="0" applyFont="1" applyFill="1" applyBorder="1" applyAlignment="1" applyProtection="1">
      <alignment horizontal="left" vertical="center" wrapText="1"/>
      <protection locked="0"/>
    </xf>
    <xf numFmtId="0" fontId="4" fillId="4" borderId="33" xfId="0" applyFont="1" applyFill="1" applyBorder="1" applyAlignment="1" applyProtection="1">
      <alignment horizontal="left" vertical="center" wrapText="1"/>
      <protection locked="0"/>
    </xf>
    <xf numFmtId="0" fontId="4" fillId="4" borderId="0" xfId="0" applyFont="1" applyFill="1" applyBorder="1" applyAlignment="1" applyProtection="1">
      <alignment horizontal="left" vertical="center" wrapText="1"/>
      <protection locked="0"/>
    </xf>
    <xf numFmtId="0" fontId="4" fillId="4" borderId="24" xfId="0" applyFont="1" applyFill="1" applyBorder="1" applyAlignment="1" applyProtection="1">
      <alignment horizontal="left" vertical="center" wrapText="1"/>
      <protection locked="0"/>
    </xf>
    <xf numFmtId="0" fontId="4" fillId="4" borderId="29" xfId="0" applyFont="1" applyFill="1" applyBorder="1" applyAlignment="1" applyProtection="1">
      <alignment horizontal="left" vertical="center" wrapText="1"/>
      <protection locked="0"/>
    </xf>
    <xf numFmtId="0" fontId="4" fillId="4" borderId="22" xfId="0" applyFont="1" applyFill="1" applyBorder="1" applyAlignment="1" applyProtection="1">
      <alignment horizontal="left" vertical="center" wrapText="1"/>
      <protection locked="0"/>
    </xf>
    <xf numFmtId="0" fontId="4" fillId="4" borderId="25" xfId="0" applyFont="1" applyFill="1" applyBorder="1" applyAlignment="1" applyProtection="1">
      <alignment horizontal="left" vertical="center" wrapText="1"/>
      <protection locked="0"/>
    </xf>
    <xf numFmtId="0" fontId="4" fillId="3" borderId="32" xfId="0" applyFont="1" applyFill="1" applyBorder="1" applyAlignment="1">
      <alignment horizontal="center"/>
    </xf>
    <xf numFmtId="0" fontId="4" fillId="3" borderId="30" xfId="0" applyFont="1" applyFill="1" applyBorder="1" applyAlignment="1">
      <alignment horizontal="center"/>
    </xf>
    <xf numFmtId="0" fontId="4" fillId="3" borderId="27" xfId="0" applyFont="1" applyFill="1" applyBorder="1" applyAlignment="1">
      <alignment horizontal="center"/>
    </xf>
    <xf numFmtId="0" fontId="2" fillId="3" borderId="0" xfId="0" applyFont="1" applyFill="1" applyAlignment="1">
      <alignment horizontal="left" vertical="center" wrapText="1"/>
    </xf>
    <xf numFmtId="0" fontId="2" fillId="3" borderId="0" xfId="0" applyFont="1" applyFill="1" applyAlignment="1">
      <alignment horizontal="left" wrapText="1"/>
    </xf>
  </cellXfs>
  <cellStyles count="147">
    <cellStyle name="$" xfId="103"/>
    <cellStyle name="$.00" xfId="104"/>
    <cellStyle name="$_9. Rev2Cost_GDPIPI" xfId="105"/>
    <cellStyle name="$_lists" xfId="106"/>
    <cellStyle name="$_lists_4. Current Monthly Fixed Charge" xfId="107"/>
    <cellStyle name="$_Sheet4" xfId="108"/>
    <cellStyle name="$M" xfId="109"/>
    <cellStyle name="$M.00" xfId="110"/>
    <cellStyle name="$M_9. Rev2Cost_GDPIPI" xfId="111"/>
    <cellStyle name="20% - Accent1 2" xfId="70"/>
    <cellStyle name="20% - Accent1 3" xfId="6"/>
    <cellStyle name="20% - Accent2 2" xfId="74"/>
    <cellStyle name="20% - Accent2 3" xfId="7"/>
    <cellStyle name="20% - Accent3 2" xfId="78"/>
    <cellStyle name="20% - Accent3 3" xfId="8"/>
    <cellStyle name="20% - Accent4 2" xfId="82"/>
    <cellStyle name="20% - Accent4 3" xfId="9"/>
    <cellStyle name="20% - Accent5 2" xfId="86"/>
    <cellStyle name="20% - Accent5 3" xfId="10"/>
    <cellStyle name="20% - Accent6 2" xfId="90"/>
    <cellStyle name="20% - Accent6 3" xfId="11"/>
    <cellStyle name="40% - Accent1 2" xfId="71"/>
    <cellStyle name="40% - Accent1 3" xfId="12"/>
    <cellStyle name="40% - Accent2 2" xfId="75"/>
    <cellStyle name="40% - Accent2 3" xfId="13"/>
    <cellStyle name="40% - Accent3 2" xfId="79"/>
    <cellStyle name="40% - Accent3 3" xfId="14"/>
    <cellStyle name="40% - Accent4 2" xfId="83"/>
    <cellStyle name="40% - Accent4 3" xfId="15"/>
    <cellStyle name="40% - Accent5 2" xfId="87"/>
    <cellStyle name="40% - Accent5 3" xfId="16"/>
    <cellStyle name="40% - Accent6 2" xfId="91"/>
    <cellStyle name="40% - Accent6 3" xfId="17"/>
    <cellStyle name="60% - Accent1 2" xfId="72"/>
    <cellStyle name="60% - Accent1 3" xfId="18"/>
    <cellStyle name="60% - Accent2 2" xfId="76"/>
    <cellStyle name="60% - Accent2 3" xfId="19"/>
    <cellStyle name="60% - Accent3 2" xfId="80"/>
    <cellStyle name="60% - Accent3 3" xfId="20"/>
    <cellStyle name="60% - Accent4 2" xfId="84"/>
    <cellStyle name="60% - Accent4 3" xfId="21"/>
    <cellStyle name="60% - Accent5 2" xfId="88"/>
    <cellStyle name="60% - Accent5 3" xfId="22"/>
    <cellStyle name="60% - Accent6 2" xfId="92"/>
    <cellStyle name="60% - Accent6 3" xfId="23"/>
    <cellStyle name="Accent1 2" xfId="69"/>
    <cellStyle name="Accent1 3" xfId="24"/>
    <cellStyle name="Accent2 2" xfId="73"/>
    <cellStyle name="Accent2 3" xfId="25"/>
    <cellStyle name="Accent3 2" xfId="77"/>
    <cellStyle name="Accent3 3" xfId="26"/>
    <cellStyle name="Accent4 2" xfId="81"/>
    <cellStyle name="Accent4 3" xfId="27"/>
    <cellStyle name="Accent5 2" xfId="85"/>
    <cellStyle name="Accent5 3" xfId="28"/>
    <cellStyle name="Accent6 2" xfId="89"/>
    <cellStyle name="Accent6 3" xfId="29"/>
    <cellStyle name="Bad 2" xfId="58"/>
    <cellStyle name="Bad 3" xfId="30"/>
    <cellStyle name="Calculation 2" xfId="62"/>
    <cellStyle name="Calculation 3" xfId="31"/>
    <cellStyle name="Check Cell 2" xfId="64"/>
    <cellStyle name="Check Cell 3" xfId="32"/>
    <cellStyle name="Comma" xfId="2" builtinId="3"/>
    <cellStyle name="Comma 2" xfId="94"/>
    <cellStyle name="Comma 2 2" xfId="145"/>
    <cellStyle name="Comma 3" xfId="97"/>
    <cellStyle name="Comma 3 2" xfId="1"/>
    <cellStyle name="Comma 3 2 2" xfId="130"/>
    <cellStyle name="Comma 4" xfId="102"/>
    <cellStyle name="Comma 5" xfId="134"/>
    <cellStyle name="Comma 6" xfId="33"/>
    <cellStyle name="Comma0" xfId="112"/>
    <cellStyle name="Currency" xfId="3" builtinId="4"/>
    <cellStyle name="Currency 2" xfId="101"/>
    <cellStyle name="Currency 3" xfId="128"/>
    <cellStyle name="Currency 4" xfId="133"/>
    <cellStyle name="Currency 5" xfId="34"/>
    <cellStyle name="Currency0" xfId="113"/>
    <cellStyle name="Date" xfId="114"/>
    <cellStyle name="Explanatory Text 2" xfId="67"/>
    <cellStyle name="Explanatory Text 3" xfId="35"/>
    <cellStyle name="Fixed" xfId="115"/>
    <cellStyle name="Good 2" xfId="57"/>
    <cellStyle name="Good 3" xfId="36"/>
    <cellStyle name="Grey" xfId="116"/>
    <cellStyle name="Heading 1 2" xfId="53"/>
    <cellStyle name="Heading 1 3" xfId="37"/>
    <cellStyle name="Heading 2 2" xfId="52"/>
    <cellStyle name="Heading 2 3" xfId="38"/>
    <cellStyle name="Heading 3 2" xfId="55"/>
    <cellStyle name="Heading 3 3" xfId="39"/>
    <cellStyle name="Heading 4 2" xfId="56"/>
    <cellStyle name="Heading 4 3" xfId="40"/>
    <cellStyle name="Input [yellow]" xfId="117"/>
    <cellStyle name="Input 2" xfId="60"/>
    <cellStyle name="Input 3" xfId="41"/>
    <cellStyle name="Input 4" xfId="138"/>
    <cellStyle name="Input 5" xfId="141"/>
    <cellStyle name="Input 6" xfId="143"/>
    <cellStyle name="Linked Cell 2" xfId="63"/>
    <cellStyle name="Linked Cell 3" xfId="42"/>
    <cellStyle name="M" xfId="118"/>
    <cellStyle name="M.00" xfId="119"/>
    <cellStyle name="M_9. Rev2Cost_GDPIPI" xfId="120"/>
    <cellStyle name="M_lists" xfId="121"/>
    <cellStyle name="M_lists_4. Current Monthly Fixed Charge" xfId="122"/>
    <cellStyle name="M_Sheet4" xfId="123"/>
    <cellStyle name="Neutral 2" xfId="59"/>
    <cellStyle name="Neutral 3" xfId="43"/>
    <cellStyle name="Normal" xfId="0" builtinId="0"/>
    <cellStyle name="Normal - Style1" xfId="124"/>
    <cellStyle name="Normal 10" xfId="140"/>
    <cellStyle name="Normal 11" xfId="142"/>
    <cellStyle name="Normal 2" xfId="50"/>
    <cellStyle name="Normal 3" xfId="54"/>
    <cellStyle name="Normal 4" xfId="93"/>
    <cellStyle name="Normal 5" xfId="96"/>
    <cellStyle name="Normal 5 2" xfId="126"/>
    <cellStyle name="Normal 5 2 2" xfId="129"/>
    <cellStyle name="Normal 5 3" xfId="146"/>
    <cellStyle name="Normal 6" xfId="99"/>
    <cellStyle name="Normal 7" xfId="132"/>
    <cellStyle name="Normal 8" xfId="5"/>
    <cellStyle name="Normal 9" xfId="136"/>
    <cellStyle name="Note 2" xfId="66"/>
    <cellStyle name="Note 3" xfId="44"/>
    <cellStyle name="Output 2" xfId="61"/>
    <cellStyle name="Output 3" xfId="45"/>
    <cellStyle name="Percent" xfId="4" builtinId="5"/>
    <cellStyle name="Percent [2]" xfId="125"/>
    <cellStyle name="Percent 2" xfId="95"/>
    <cellStyle name="Percent 3" xfId="98"/>
    <cellStyle name="Percent 3 2" xfId="127"/>
    <cellStyle name="Percent 3 2 2" xfId="131"/>
    <cellStyle name="Percent 4" xfId="100"/>
    <cellStyle name="Percent 5" xfId="135"/>
    <cellStyle name="Percent 6" xfId="46"/>
    <cellStyle name="Percent 7" xfId="139"/>
    <cellStyle name="Percent 8" xfId="137"/>
    <cellStyle name="Percent 9" xfId="144"/>
    <cellStyle name="Title 2" xfId="51"/>
    <cellStyle name="Title 3" xfId="47"/>
    <cellStyle name="Total 2" xfId="68"/>
    <cellStyle name="Total 3" xfId="48"/>
    <cellStyle name="Warning Text 2" xfId="65"/>
    <cellStyle name="Warning Text 3"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82974</xdr:colOff>
      <xdr:row>0</xdr:row>
      <xdr:rowOff>118956</xdr:rowOff>
    </xdr:from>
    <xdr:to>
      <xdr:col>15</xdr:col>
      <xdr:colOff>465667</xdr:colOff>
      <xdr:row>13</xdr:row>
      <xdr:rowOff>153458</xdr:rowOff>
    </xdr:to>
    <xdr:grpSp>
      <xdr:nvGrpSpPr>
        <xdr:cNvPr id="2" name="Group 1"/>
        <xdr:cNvGrpSpPr/>
      </xdr:nvGrpSpPr>
      <xdr:grpSpPr>
        <a:xfrm>
          <a:off x="82974" y="118956"/>
          <a:ext cx="10467987" cy="2544620"/>
          <a:chOff x="270943" y="174641"/>
          <a:chExt cx="12544425" cy="2762249"/>
        </a:xfrm>
      </xdr:grpSpPr>
      <xdr:grpSp>
        <xdr:nvGrpSpPr>
          <xdr:cNvPr id="3" name="Group 2"/>
          <xdr:cNvGrpSpPr/>
        </xdr:nvGrpSpPr>
        <xdr:grpSpPr>
          <a:xfrm>
            <a:off x="270943" y="174641"/>
            <a:ext cx="12544425" cy="2762249"/>
            <a:chOff x="10731832" y="-1280833"/>
            <a:chExt cx="8857420" cy="16793400"/>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731832" y="-1280833"/>
              <a:ext cx="8857420" cy="16793400"/>
            </a:xfrm>
            <a:prstGeom prst="rect">
              <a:avLst/>
            </a:prstGeom>
            <a:ln>
              <a:noFill/>
            </a:ln>
            <a:effectLst>
              <a:softEdge rad="112500"/>
            </a:effectLst>
          </xdr:spPr>
        </xdr:pic>
        <xdr:sp macro="" textlink="">
          <xdr:nvSpPr>
            <xdr:cNvPr id="6" name="Rectangle 5"/>
            <xdr:cNvSpPr/>
          </xdr:nvSpPr>
          <xdr:spPr>
            <a:xfrm>
              <a:off x="11389098" y="4819133"/>
              <a:ext cx="7382834" cy="670529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Specific Service Charges - Wireline Pole Attachment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p>
          </xdr:txBody>
        </xdr:sp>
        <xdr:sp macro="" textlink="">
          <xdr:nvSpPr>
            <xdr:cNvPr id="8" name="Rectangle 7"/>
            <xdr:cNvSpPr/>
          </xdr:nvSpPr>
          <xdr:spPr>
            <a:xfrm>
              <a:off x="11478435" y="-326657"/>
              <a:ext cx="1486855" cy="284837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sp macro="" textlink="">
        <xdr:nvSpPr>
          <xdr:cNvPr id="4" name="TextBox 3"/>
          <xdr:cNvSpPr txBox="1"/>
        </xdr:nvSpPr>
        <xdr:spPr>
          <a:xfrm>
            <a:off x="10328308" y="2358208"/>
            <a:ext cx="1883699" cy="392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a:t>
            </a:r>
            <a:endParaRPr lang="en-CA" sz="1400"/>
          </a:p>
        </xdr:txBody>
      </xdr:sp>
    </xdr:grpSp>
    <xdr:clientData/>
  </xdr:twoCellAnchor>
  <xdr:twoCellAnchor>
    <xdr:from>
      <xdr:col>0</xdr:col>
      <xdr:colOff>499533</xdr:colOff>
      <xdr:row>29</xdr:row>
      <xdr:rowOff>42334</xdr:rowOff>
    </xdr:from>
    <xdr:to>
      <xdr:col>15</xdr:col>
      <xdr:colOff>423333</xdr:colOff>
      <xdr:row>36</xdr:row>
      <xdr:rowOff>147109</xdr:rowOff>
    </xdr:to>
    <xdr:sp macro="" textlink="">
      <xdr:nvSpPr>
        <xdr:cNvPr id="9" name="Text Box 50"/>
        <xdr:cNvSpPr txBox="1">
          <a:spLocks noChangeArrowheads="1"/>
        </xdr:cNvSpPr>
      </xdr:nvSpPr>
      <xdr:spPr bwMode="auto">
        <a:xfrm>
          <a:off x="499533" y="5681134"/>
          <a:ext cx="9067800" cy="1408642"/>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COS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your application,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476250</xdr:colOff>
      <xdr:row>1</xdr:row>
      <xdr:rowOff>111125</xdr:rowOff>
    </xdr:from>
    <xdr:to>
      <xdr:col>1</xdr:col>
      <xdr:colOff>371253</xdr:colOff>
      <xdr:row>4</xdr:row>
      <xdr:rowOff>12752</xdr:rowOff>
    </xdr:to>
    <xdr:pic>
      <xdr:nvPicPr>
        <xdr:cNvPr id="10" name="Picture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76250" y="291042"/>
          <a:ext cx="530003" cy="441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2:N29"/>
  <sheetViews>
    <sheetView zoomScale="85" zoomScaleNormal="85" workbookViewId="0">
      <selection activeCell="N23" sqref="N23"/>
    </sheetView>
  </sheetViews>
  <sheetFormatPr defaultColWidth="8.88671875" defaultRowHeight="14.4" x14ac:dyDescent="0.3"/>
  <cols>
    <col min="1" max="1" width="8.88671875" style="17"/>
    <col min="2" max="2" width="22.5546875" style="17" customWidth="1"/>
    <col min="3" max="16384" width="8.88671875" style="17"/>
  </cols>
  <sheetData>
    <row r="12" spans="2:10" ht="21" customHeight="1" x14ac:dyDescent="0.3"/>
    <row r="13" spans="2:10" ht="21" customHeight="1" x14ac:dyDescent="0.3"/>
    <row r="14" spans="2:10" ht="31.35" customHeight="1" x14ac:dyDescent="0.3"/>
    <row r="15" spans="2:10" ht="15.6" x14ac:dyDescent="0.3">
      <c r="B15" s="45" t="s">
        <v>63</v>
      </c>
      <c r="E15" s="349"/>
      <c r="F15" s="350"/>
      <c r="G15" s="350"/>
      <c r="H15" s="351"/>
      <c r="I15" s="29"/>
      <c r="J15" s="29"/>
    </row>
    <row r="16" spans="2:10" ht="15.6" x14ac:dyDescent="0.3">
      <c r="E16" s="32"/>
    </row>
    <row r="17" spans="2:14" ht="15.6" x14ac:dyDescent="0.3">
      <c r="B17" s="45" t="s">
        <v>64</v>
      </c>
      <c r="E17" s="245">
        <v>2021</v>
      </c>
    </row>
    <row r="18" spans="2:14" ht="15.6" x14ac:dyDescent="0.3">
      <c r="B18" s="45"/>
      <c r="E18" s="32"/>
    </row>
    <row r="19" spans="2:14" ht="15.6" x14ac:dyDescent="0.3">
      <c r="B19" s="45" t="s">
        <v>65</v>
      </c>
      <c r="E19" s="60">
        <f>IF(ISBLANK(E17),"",E17-1)</f>
        <v>2020</v>
      </c>
    </row>
    <row r="20" spans="2:14" ht="15.6" x14ac:dyDescent="0.3">
      <c r="B20" s="45"/>
      <c r="E20" s="32"/>
    </row>
    <row r="21" spans="2:14" ht="7.5" customHeight="1" x14ac:dyDescent="0.3">
      <c r="E21" s="24"/>
    </row>
    <row r="22" spans="2:14" x14ac:dyDescent="0.3">
      <c r="B22" s="47" t="s">
        <v>66</v>
      </c>
      <c r="C22" s="55"/>
      <c r="D22" s="55"/>
      <c r="E22" s="70"/>
      <c r="F22" s="55"/>
      <c r="G22" s="55"/>
      <c r="H22" s="55"/>
      <c r="I22" s="55"/>
      <c r="J22" s="55"/>
      <c r="K22" s="55"/>
      <c r="L22" s="55"/>
      <c r="M22" s="55"/>
      <c r="N22" s="55"/>
    </row>
    <row r="23" spans="2:14" x14ac:dyDescent="0.3">
      <c r="B23" s="55"/>
      <c r="C23" s="55"/>
      <c r="D23" s="55"/>
      <c r="E23" s="70"/>
      <c r="F23" s="55"/>
      <c r="G23" s="55"/>
      <c r="H23" s="55"/>
      <c r="I23" s="55"/>
      <c r="J23" s="55"/>
      <c r="K23" s="55"/>
      <c r="L23" s="55"/>
      <c r="M23" s="55"/>
      <c r="N23" s="55"/>
    </row>
    <row r="24" spans="2:14" x14ac:dyDescent="0.3">
      <c r="B24" s="41"/>
      <c r="C24" s="345" t="s">
        <v>161</v>
      </c>
      <c r="D24" s="345"/>
      <c r="E24" s="345"/>
      <c r="F24" s="345"/>
      <c r="G24" s="345"/>
      <c r="H24" s="345"/>
      <c r="I24" s="345"/>
      <c r="J24" s="345"/>
      <c r="K24" s="345"/>
      <c r="L24" s="345"/>
      <c r="M24" s="55"/>
      <c r="N24" s="55"/>
    </row>
    <row r="25" spans="2:14" x14ac:dyDescent="0.3">
      <c r="B25" s="53"/>
      <c r="C25" s="55"/>
      <c r="D25" s="55"/>
      <c r="E25" s="55"/>
      <c r="F25" s="55"/>
      <c r="G25" s="55"/>
      <c r="H25" s="55"/>
      <c r="I25" s="55"/>
      <c r="J25" s="55"/>
      <c r="K25" s="55"/>
      <c r="L25" s="55"/>
      <c r="M25" s="55"/>
      <c r="N25" s="55"/>
    </row>
    <row r="26" spans="2:14" x14ac:dyDescent="0.3">
      <c r="B26" s="49"/>
      <c r="C26" s="348" t="s">
        <v>67</v>
      </c>
      <c r="D26" s="348"/>
      <c r="E26" s="348"/>
      <c r="F26" s="348"/>
      <c r="G26" s="348"/>
      <c r="H26" s="348"/>
      <c r="I26" s="348"/>
      <c r="J26" s="348"/>
      <c r="K26" s="348"/>
      <c r="L26" s="348"/>
      <c r="M26" s="348"/>
      <c r="N26" s="348"/>
    </row>
    <row r="27" spans="2:14" x14ac:dyDescent="0.3">
      <c r="B27" s="54"/>
      <c r="C27" s="55"/>
      <c r="D27" s="55"/>
      <c r="E27" s="55"/>
      <c r="F27" s="55"/>
      <c r="G27" s="55"/>
      <c r="H27" s="55"/>
      <c r="I27" s="55"/>
      <c r="J27" s="55"/>
      <c r="K27" s="55"/>
      <c r="L27" s="55"/>
      <c r="M27" s="55"/>
      <c r="N27" s="55"/>
    </row>
    <row r="28" spans="2:14" x14ac:dyDescent="0.3">
      <c r="B28" s="42"/>
      <c r="C28" s="346" t="s">
        <v>68</v>
      </c>
      <c r="D28" s="347"/>
      <c r="E28" s="347"/>
      <c r="F28" s="347"/>
      <c r="G28" s="347"/>
      <c r="H28" s="347"/>
      <c r="I28" s="347"/>
      <c r="J28" s="347"/>
      <c r="K28" s="347"/>
      <c r="L28" s="347"/>
      <c r="M28" s="347"/>
      <c r="N28" s="55" t="s">
        <v>69</v>
      </c>
    </row>
    <row r="29" spans="2:14" ht="19.350000000000001" customHeight="1" x14ac:dyDescent="0.3">
      <c r="B29" s="53"/>
      <c r="C29" s="55"/>
      <c r="D29" s="55"/>
      <c r="E29" s="55"/>
      <c r="F29" s="55"/>
      <c r="G29" s="55"/>
      <c r="H29" s="43"/>
      <c r="I29" s="43"/>
      <c r="J29" s="43"/>
      <c r="K29" s="43"/>
      <c r="L29" s="43"/>
      <c r="M29" s="43"/>
      <c r="N29" s="55" t="s">
        <v>69</v>
      </c>
    </row>
  </sheetData>
  <sheetProtection algorithmName="SHA-512" hashValue="3qX2mRx0wSRBYLkoiHvokn7vo2245slTXdp2kn2ra3XaG/cBep7qQhDpT62YwLxxSpmhlI93XAprEyxMivgLng==" saltValue="gmGuOnQelT7Olvf4rjtocA==" spinCount="100000" sheet="1" objects="1" scenarios="1"/>
  <dataConsolidate/>
  <mergeCells count="4">
    <mergeCell ref="C24:L24"/>
    <mergeCell ref="C28:M28"/>
    <mergeCell ref="C26:N26"/>
    <mergeCell ref="E15:H15"/>
  </mergeCells>
  <pageMargins left="0.7" right="0.7" top="0.75" bottom="0.75" header="0.3" footer="0.3"/>
  <pageSetup scale="74"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List'!$C$2:$C$10</xm:f>
          </x14:formula1>
          <xm:sqref>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topLeftCell="A9" zoomScale="90" zoomScaleNormal="90" workbookViewId="0">
      <selection activeCell="B20" sqref="B20"/>
    </sheetView>
  </sheetViews>
  <sheetFormatPr defaultColWidth="9.109375" defaultRowHeight="30.75" customHeight="1" x14ac:dyDescent="0.25"/>
  <cols>
    <col min="1" max="1" width="5.44140625" style="4" customWidth="1"/>
    <col min="2" max="2" width="40" style="2" customWidth="1"/>
    <col min="3" max="3" width="143.5546875" style="3" customWidth="1"/>
    <col min="4" max="16384" width="9.109375" style="4"/>
  </cols>
  <sheetData>
    <row r="1" spans="2:3" ht="68.400000000000006" customHeight="1" x14ac:dyDescent="0.4">
      <c r="B1" s="75" t="s">
        <v>160</v>
      </c>
    </row>
    <row r="2" spans="2:3" ht="26.4" customHeight="1" x14ac:dyDescent="0.4">
      <c r="B2" s="75"/>
    </row>
    <row r="3" spans="2:3" ht="23.25" customHeight="1" x14ac:dyDescent="0.25">
      <c r="B3" s="352" t="s">
        <v>47</v>
      </c>
      <c r="C3" s="353"/>
    </row>
    <row r="4" spans="2:3" ht="25.35" customHeight="1" x14ac:dyDescent="0.25">
      <c r="B4" s="5" t="s">
        <v>34</v>
      </c>
      <c r="C4" s="6" t="s">
        <v>237</v>
      </c>
    </row>
    <row r="5" spans="2:3" ht="25.35" customHeight="1" x14ac:dyDescent="0.25">
      <c r="B5" s="5" t="s">
        <v>33</v>
      </c>
      <c r="C5" s="6" t="s">
        <v>38</v>
      </c>
    </row>
    <row r="6" spans="2:3" ht="25.35" customHeight="1" x14ac:dyDescent="0.25">
      <c r="B6" s="5" t="s">
        <v>35</v>
      </c>
      <c r="C6" s="6" t="s">
        <v>258</v>
      </c>
    </row>
    <row r="7" spans="2:3" ht="25.35" customHeight="1" x14ac:dyDescent="0.25">
      <c r="B7" s="5" t="s">
        <v>36</v>
      </c>
      <c r="C7" s="6" t="s">
        <v>37</v>
      </c>
    </row>
    <row r="8" spans="2:3" ht="30" customHeight="1" x14ac:dyDescent="0.25">
      <c r="B8" s="9"/>
    </row>
    <row r="9" spans="2:3" ht="23.85" customHeight="1" x14ac:dyDescent="0.25">
      <c r="B9" s="352" t="s">
        <v>7</v>
      </c>
      <c r="C9" s="353"/>
    </row>
    <row r="10" spans="2:3" ht="63.6" customHeight="1" x14ac:dyDescent="0.25">
      <c r="B10" s="5" t="s">
        <v>1</v>
      </c>
      <c r="C10" s="6" t="s">
        <v>54</v>
      </c>
    </row>
    <row r="11" spans="2:3" ht="164.85" customHeight="1" x14ac:dyDescent="0.25">
      <c r="B11" s="5" t="s">
        <v>2</v>
      </c>
      <c r="C11" s="6" t="s">
        <v>53</v>
      </c>
    </row>
    <row r="13" spans="2:3" ht="23.85" customHeight="1" x14ac:dyDescent="0.25">
      <c r="B13" s="352" t="s">
        <v>6</v>
      </c>
      <c r="C13" s="353"/>
    </row>
    <row r="14" spans="2:3" s="1" customFormat="1" ht="45" x14ac:dyDescent="0.25">
      <c r="B14" s="5" t="s">
        <v>3</v>
      </c>
      <c r="C14" s="6" t="s">
        <v>271</v>
      </c>
    </row>
    <row r="15" spans="2:3" s="1" customFormat="1" ht="65.099999999999994" customHeight="1" x14ac:dyDescent="0.25">
      <c r="B15" s="5" t="s">
        <v>5</v>
      </c>
      <c r="C15" s="19" t="s">
        <v>264</v>
      </c>
    </row>
    <row r="16" spans="2:3" s="1" customFormat="1" ht="47.25" customHeight="1" x14ac:dyDescent="0.25">
      <c r="B16" s="5" t="s">
        <v>205</v>
      </c>
      <c r="C16" s="19" t="s">
        <v>259</v>
      </c>
    </row>
    <row r="17" spans="2:3" s="1" customFormat="1" ht="26.85" customHeight="1" x14ac:dyDescent="0.25">
      <c r="B17" s="5" t="s">
        <v>4</v>
      </c>
      <c r="C17" s="19" t="s">
        <v>206</v>
      </c>
    </row>
    <row r="18" spans="2:3" s="1" customFormat="1" ht="31.35" customHeight="1" x14ac:dyDescent="0.25">
      <c r="B18" s="5" t="s">
        <v>147</v>
      </c>
      <c r="C18" s="19" t="s">
        <v>207</v>
      </c>
    </row>
    <row r="20" spans="2:3" ht="30.75" customHeight="1" x14ac:dyDescent="0.25">
      <c r="C20" s="20"/>
    </row>
    <row r="21" spans="2:3" ht="25.35" customHeight="1" x14ac:dyDescent="0.25"/>
  </sheetData>
  <sheetProtection algorithmName="SHA-512" hashValue="MNGjmqTVhXMFu1YdsuWeot+0CzjdEHGt9vrHfMR+sjF156685SleKWvySWz2Fc6uHKzggc4oLOP0VVaH28KPXA==" saltValue="pwaduP6GiFBV2bZ6ej2Gzg==" spinCount="100000" sheet="1" objects="1" scenarios="1"/>
  <mergeCells count="3">
    <mergeCell ref="B9:C9"/>
    <mergeCell ref="B13:C13"/>
    <mergeCell ref="B3:C3"/>
  </mergeCells>
  <pageMargins left="0.7" right="0.7" top="0.75" bottom="0.75" header="0.3" footer="0.3"/>
  <pageSetup scale="62"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83"/>
  <sheetViews>
    <sheetView tabSelected="1" zoomScale="80" zoomScaleNormal="80" workbookViewId="0">
      <pane ySplit="7" topLeftCell="A20" activePane="bottomLeft" state="frozen"/>
      <selection pane="bottomLeft" activeCell="F27" sqref="F27"/>
    </sheetView>
  </sheetViews>
  <sheetFormatPr defaultColWidth="9.109375" defaultRowHeight="15" x14ac:dyDescent="0.25"/>
  <cols>
    <col min="1" max="1" width="6.88671875" style="52" customWidth="1"/>
    <col min="2" max="2" width="65.21875" style="4" customWidth="1"/>
    <col min="3" max="3" width="5.33203125" style="4" customWidth="1"/>
    <col min="4" max="4" width="19" style="10" customWidth="1"/>
    <col min="5" max="5" width="3.6640625" style="10" customWidth="1"/>
    <col min="6" max="6" width="7.88671875" style="10" customWidth="1"/>
    <col min="7" max="7" width="44.77734375" style="1" customWidth="1"/>
    <col min="8" max="8" width="25.109375" style="1" customWidth="1"/>
    <col min="9" max="9" width="31.44140625" style="1" customWidth="1"/>
    <col min="10" max="10" width="12.44140625" style="1" customWidth="1"/>
    <col min="11" max="11" width="30" style="1" customWidth="1"/>
    <col min="12" max="12" width="9.109375" style="1"/>
    <col min="13" max="13" width="10.44140625" style="1" bestFit="1" customWidth="1"/>
    <col min="14" max="16384" width="9.109375" style="1"/>
  </cols>
  <sheetData>
    <row r="1" spans="1:11" x14ac:dyDescent="0.25">
      <c r="I1" s="78" t="s">
        <v>88</v>
      </c>
      <c r="J1" s="80"/>
      <c r="K1" s="225"/>
    </row>
    <row r="2" spans="1:11" x14ac:dyDescent="0.25">
      <c r="I2" s="78" t="s">
        <v>89</v>
      </c>
      <c r="J2" s="80"/>
      <c r="K2" s="225"/>
    </row>
    <row r="3" spans="1:11" x14ac:dyDescent="0.25">
      <c r="I3" s="78" t="s">
        <v>90</v>
      </c>
      <c r="J3" s="80"/>
      <c r="K3" s="225"/>
    </row>
    <row r="4" spans="1:11" x14ac:dyDescent="0.25">
      <c r="I4" s="78" t="s">
        <v>91</v>
      </c>
      <c r="J4" s="80"/>
      <c r="K4" s="225"/>
    </row>
    <row r="5" spans="1:11" x14ac:dyDescent="0.25">
      <c r="I5" s="78" t="s">
        <v>92</v>
      </c>
      <c r="J5" s="80"/>
      <c r="K5" s="226"/>
    </row>
    <row r="6" spans="1:11" x14ac:dyDescent="0.25">
      <c r="I6" s="78"/>
      <c r="J6" s="80"/>
      <c r="K6" s="81"/>
    </row>
    <row r="7" spans="1:11" ht="21" x14ac:dyDescent="0.4">
      <c r="B7" s="65" t="s">
        <v>162</v>
      </c>
      <c r="C7" s="65"/>
      <c r="I7" s="69"/>
      <c r="J7" s="69"/>
      <c r="K7" s="69"/>
    </row>
    <row r="8" spans="1:11" s="93" customFormat="1" ht="15.6" customHeight="1" x14ac:dyDescent="0.4">
      <c r="A8" s="52"/>
      <c r="B8" s="65"/>
      <c r="C8" s="65"/>
      <c r="D8" s="10"/>
      <c r="E8" s="10"/>
      <c r="F8" s="10"/>
      <c r="I8" s="69"/>
      <c r="J8" s="69"/>
      <c r="K8" s="69"/>
    </row>
    <row r="9" spans="1:11" s="93" customFormat="1" ht="92.85" customHeight="1" x14ac:dyDescent="0.25">
      <c r="A9" s="52"/>
      <c r="B9" s="354" t="s">
        <v>272</v>
      </c>
      <c r="C9" s="354"/>
      <c r="D9" s="354"/>
      <c r="E9" s="354"/>
      <c r="F9" s="354"/>
      <c r="G9" s="354"/>
      <c r="H9" s="354"/>
      <c r="I9" s="354"/>
      <c r="J9" s="354"/>
      <c r="K9" s="354"/>
    </row>
    <row r="10" spans="1:11" ht="18.75" customHeight="1" x14ac:dyDescent="0.25"/>
    <row r="11" spans="1:11" ht="16.350000000000001" customHeight="1" x14ac:dyDescent="0.3">
      <c r="B11" s="67" t="s">
        <v>106</v>
      </c>
      <c r="C11" s="67"/>
    </row>
    <row r="12" spans="1:11" ht="16.350000000000001" customHeight="1" x14ac:dyDescent="0.3">
      <c r="B12" s="67"/>
      <c r="C12" s="67"/>
      <c r="G12" s="63"/>
    </row>
    <row r="13" spans="1:11" ht="22.35" customHeight="1" x14ac:dyDescent="0.3">
      <c r="B13" s="318" t="s">
        <v>98</v>
      </c>
      <c r="C13" s="319"/>
      <c r="D13" s="326" t="s">
        <v>94</v>
      </c>
      <c r="E13" s="76"/>
      <c r="F13" s="76"/>
      <c r="G13" s="319" t="s">
        <v>93</v>
      </c>
      <c r="H13" s="319"/>
      <c r="I13" s="327" t="s">
        <v>241</v>
      </c>
      <c r="J13" s="319"/>
      <c r="K13" s="320"/>
    </row>
    <row r="14" spans="1:11" ht="16.350000000000001" customHeight="1" x14ac:dyDescent="0.3">
      <c r="B14" s="79"/>
      <c r="C14" s="11"/>
      <c r="D14" s="77"/>
      <c r="E14" s="77"/>
      <c r="F14" s="77"/>
      <c r="G14" s="48"/>
      <c r="H14" s="27"/>
      <c r="I14" s="77"/>
      <c r="J14" s="77"/>
      <c r="K14" s="62"/>
    </row>
    <row r="15" spans="1:11" ht="17.25" customHeight="1" x14ac:dyDescent="0.25">
      <c r="B15" s="79" t="s">
        <v>215</v>
      </c>
      <c r="C15" s="11"/>
      <c r="D15" s="206" t="s">
        <v>97</v>
      </c>
      <c r="E15" s="66"/>
      <c r="F15" s="66"/>
      <c r="G15" s="11"/>
      <c r="H15" s="11"/>
      <c r="I15" s="11"/>
      <c r="J15" s="11"/>
      <c r="K15" s="62"/>
    </row>
    <row r="16" spans="1:11" ht="19.350000000000001" customHeight="1" x14ac:dyDescent="0.25">
      <c r="B16" s="79" t="s">
        <v>95</v>
      </c>
      <c r="C16" s="11"/>
      <c r="D16" s="206">
        <v>1.3</v>
      </c>
      <c r="E16" s="66"/>
      <c r="F16" s="66"/>
      <c r="G16" s="11" t="s">
        <v>96</v>
      </c>
      <c r="H16" s="11"/>
      <c r="I16" s="222"/>
      <c r="J16" s="77"/>
      <c r="K16" s="62"/>
    </row>
    <row r="17" spans="1:14" ht="16.2" customHeight="1" x14ac:dyDescent="0.25">
      <c r="B17" s="79"/>
      <c r="C17" s="11"/>
      <c r="D17" s="28"/>
      <c r="E17" s="28"/>
      <c r="F17" s="28"/>
      <c r="G17" s="11"/>
      <c r="H17" s="11"/>
      <c r="I17" s="28"/>
      <c r="J17" s="77"/>
      <c r="K17" s="62"/>
    </row>
    <row r="18" spans="1:14" ht="14.25" customHeight="1" x14ac:dyDescent="0.25">
      <c r="B18" s="79"/>
      <c r="C18" s="11"/>
      <c r="D18" s="11"/>
      <c r="E18" s="11"/>
      <c r="F18" s="11"/>
      <c r="G18" s="11"/>
      <c r="H18" s="28"/>
      <c r="I18" s="28"/>
      <c r="J18" s="77"/>
      <c r="K18" s="62"/>
      <c r="N18" s="4"/>
    </row>
    <row r="19" spans="1:14" x14ac:dyDescent="0.25">
      <c r="B19" s="79" t="s">
        <v>108</v>
      </c>
      <c r="C19" s="11"/>
      <c r="D19" s="11"/>
      <c r="E19" s="11"/>
      <c r="F19" s="11"/>
      <c r="G19" s="11" t="s">
        <v>118</v>
      </c>
      <c r="H19" s="28"/>
      <c r="I19" s="28"/>
      <c r="J19" s="77"/>
      <c r="K19" s="62"/>
    </row>
    <row r="20" spans="1:14" ht="13.2" customHeight="1" x14ac:dyDescent="0.25">
      <c r="B20" s="79"/>
      <c r="C20" s="11"/>
      <c r="D20" s="27"/>
      <c r="E20" s="66"/>
      <c r="F20" s="66"/>
      <c r="G20" s="11"/>
      <c r="H20" s="28"/>
      <c r="I20" s="27"/>
      <c r="J20" s="77"/>
      <c r="K20" s="62"/>
    </row>
    <row r="21" spans="1:14" ht="21.6" customHeight="1" x14ac:dyDescent="0.25">
      <c r="B21" s="341" t="s">
        <v>268</v>
      </c>
      <c r="C21" s="11"/>
      <c r="D21" s="74">
        <v>0.15</v>
      </c>
      <c r="E21" s="88"/>
      <c r="F21" s="88"/>
      <c r="G21" s="342" t="s">
        <v>268</v>
      </c>
      <c r="H21" s="11"/>
      <c r="I21" s="223"/>
      <c r="J21" s="77"/>
      <c r="K21" s="62"/>
    </row>
    <row r="22" spans="1:14" ht="21.6" customHeight="1" x14ac:dyDescent="0.25">
      <c r="B22" s="341" t="s">
        <v>269</v>
      </c>
      <c r="C22" s="11"/>
      <c r="D22" s="74">
        <v>0.48499999999999999</v>
      </c>
      <c r="E22" s="88"/>
      <c r="F22" s="88"/>
      <c r="G22" s="342" t="s">
        <v>269</v>
      </c>
      <c r="H22" s="11"/>
      <c r="I22" s="223"/>
      <c r="J22" s="77"/>
      <c r="K22" s="62"/>
    </row>
    <row r="23" spans="1:14" ht="21.75" customHeight="1" x14ac:dyDescent="0.25">
      <c r="B23" s="68"/>
      <c r="C23" s="64"/>
      <c r="D23" s="64"/>
      <c r="E23" s="64"/>
      <c r="F23" s="64"/>
      <c r="G23" s="64"/>
      <c r="H23" s="64"/>
      <c r="I23" s="114"/>
      <c r="J23" s="115"/>
      <c r="K23" s="61"/>
    </row>
    <row r="24" spans="1:14" ht="20.100000000000001" customHeight="1" x14ac:dyDescent="0.25">
      <c r="B24" s="1"/>
      <c r="C24" s="1"/>
      <c r="D24" s="2"/>
      <c r="E24" s="2"/>
      <c r="F24" s="2"/>
      <c r="G24" s="4"/>
      <c r="H24" s="11"/>
      <c r="I24" s="2"/>
      <c r="J24" s="2"/>
      <c r="K24" s="4"/>
    </row>
    <row r="25" spans="1:14" ht="23.25" customHeight="1" x14ac:dyDescent="0.3">
      <c r="B25" s="67" t="s">
        <v>144</v>
      </c>
      <c r="C25" s="67"/>
      <c r="D25" s="2"/>
      <c r="E25" s="2"/>
      <c r="F25" s="2"/>
      <c r="G25" s="4"/>
      <c r="H25" s="11"/>
      <c r="I25" s="4"/>
      <c r="J25" s="4"/>
      <c r="K25" s="4"/>
    </row>
    <row r="26" spans="1:14" ht="11.1" customHeight="1" x14ac:dyDescent="0.25">
      <c r="D26" s="2"/>
      <c r="E26" s="2"/>
      <c r="F26" s="2"/>
      <c r="G26" s="4"/>
      <c r="H26" s="4"/>
      <c r="I26" s="4"/>
      <c r="J26" s="4"/>
      <c r="K26" s="4"/>
    </row>
    <row r="27" spans="1:14" ht="30" x14ac:dyDescent="0.3">
      <c r="B27" s="51" t="s">
        <v>8</v>
      </c>
      <c r="C27" s="51"/>
      <c r="D27" s="39" t="s">
        <v>105</v>
      </c>
      <c r="E27" s="39"/>
      <c r="F27" s="39"/>
      <c r="G27" s="34" t="s">
        <v>117</v>
      </c>
      <c r="H27" s="35"/>
      <c r="I27" s="231" t="s">
        <v>62</v>
      </c>
      <c r="J27" s="35"/>
      <c r="K27" s="231" t="s">
        <v>60</v>
      </c>
    </row>
    <row r="28" spans="1:14" x14ac:dyDescent="0.25">
      <c r="D28" s="33"/>
      <c r="E28" s="33"/>
      <c r="F28" s="33"/>
      <c r="G28" s="33"/>
      <c r="H28" s="33"/>
      <c r="I28" s="33"/>
      <c r="J28" s="33"/>
      <c r="K28" s="33"/>
      <c r="L28" s="4"/>
    </row>
    <row r="29" spans="1:14" ht="32.85" customHeight="1" x14ac:dyDescent="0.25">
      <c r="A29" s="36" t="s">
        <v>10</v>
      </c>
      <c r="B29" s="2" t="s">
        <v>9</v>
      </c>
      <c r="C29" s="2"/>
      <c r="G29" s="93"/>
      <c r="H29" s="93"/>
      <c r="I29" s="93"/>
      <c r="J29" s="93"/>
      <c r="K29" s="93"/>
      <c r="L29" s="92"/>
      <c r="M29" s="93"/>
    </row>
    <row r="30" spans="1:14" ht="21" customHeight="1" x14ac:dyDescent="0.25">
      <c r="A30" s="100"/>
      <c r="B30" s="2" t="s">
        <v>242</v>
      </c>
      <c r="C30" s="2"/>
      <c r="D30" s="16">
        <f>'Appendix. Provincial Rate'!D13</f>
        <v>2.8463440860215052</v>
      </c>
      <c r="E30" s="44"/>
      <c r="F30" s="44"/>
      <c r="G30" s="16" t="e">
        <f>'3. Direct Costs'!H36</f>
        <v>#DIV/0!</v>
      </c>
      <c r="H30" s="92"/>
      <c r="I30" s="16" t="e">
        <f>'3. Direct Costs'!J36</f>
        <v>#DIV/0!</v>
      </c>
      <c r="J30" s="92"/>
      <c r="K30" s="16" t="e">
        <f>'3. Direct Costs'!L36</f>
        <v>#DIV/0!</v>
      </c>
      <c r="L30" s="92"/>
      <c r="M30" s="93"/>
    </row>
    <row r="31" spans="1:14" ht="9.6" customHeight="1" x14ac:dyDescent="0.25">
      <c r="A31" s="36"/>
      <c r="D31" s="2"/>
      <c r="E31" s="2"/>
      <c r="F31" s="2"/>
      <c r="G31" s="92"/>
      <c r="H31" s="92"/>
      <c r="I31" s="92"/>
      <c r="J31" s="92"/>
      <c r="K31" s="92"/>
      <c r="L31" s="92"/>
      <c r="M31" s="93"/>
    </row>
    <row r="32" spans="1:14" x14ac:dyDescent="0.25">
      <c r="A32" s="36" t="s">
        <v>11</v>
      </c>
      <c r="B32" s="4" t="s">
        <v>2</v>
      </c>
      <c r="D32" s="2"/>
      <c r="E32" s="2"/>
      <c r="F32" s="2"/>
      <c r="G32" s="92"/>
      <c r="H32" s="92"/>
      <c r="I32" s="92"/>
      <c r="J32" s="92"/>
      <c r="K32" s="92"/>
      <c r="L32" s="92"/>
      <c r="M32" s="93"/>
    </row>
    <row r="33" spans="1:13" ht="23.4" customHeight="1" x14ac:dyDescent="0.25">
      <c r="A33" s="36"/>
      <c r="B33" s="4" t="s">
        <v>13</v>
      </c>
      <c r="D33" s="16">
        <f>'Appendix. Provincial Rate'!D14</f>
        <v>3.3009892473118283</v>
      </c>
      <c r="E33" s="44"/>
      <c r="F33" s="44"/>
      <c r="G33" s="16" t="e">
        <f>'3. Direct Costs'!H95</f>
        <v>#DIV/0!</v>
      </c>
      <c r="H33" s="92"/>
      <c r="I33" s="16" t="e">
        <f>'3. Direct Costs'!J95</f>
        <v>#DIV/0!</v>
      </c>
      <c r="J33" s="92"/>
      <c r="K33" s="16" t="e">
        <f>'3. Direct Costs'!L95</f>
        <v>#DIV/0!</v>
      </c>
      <c r="L33" s="92"/>
      <c r="M33" s="93"/>
    </row>
    <row r="34" spans="1:13" x14ac:dyDescent="0.25">
      <c r="A34" s="36"/>
      <c r="D34" s="2"/>
      <c r="E34" s="2"/>
      <c r="F34" s="2"/>
      <c r="G34" s="92"/>
      <c r="H34" s="92"/>
      <c r="I34" s="92"/>
      <c r="J34" s="92"/>
      <c r="K34" s="92"/>
      <c r="L34" s="92"/>
      <c r="M34" s="93"/>
    </row>
    <row r="35" spans="1:13" s="8" customFormat="1" ht="22.35" customHeight="1" x14ac:dyDescent="0.3">
      <c r="A35" s="36" t="s">
        <v>14</v>
      </c>
      <c r="B35" s="8" t="s">
        <v>15</v>
      </c>
      <c r="D35" s="16">
        <f>D30+D33</f>
        <v>6.147333333333334</v>
      </c>
      <c r="E35" s="44"/>
      <c r="F35" s="44"/>
      <c r="G35" s="16" t="e">
        <f>G30+G33</f>
        <v>#DIV/0!</v>
      </c>
      <c r="H35" s="92"/>
      <c r="I35" s="16" t="e">
        <f>I30+I33</f>
        <v>#DIV/0!</v>
      </c>
      <c r="J35" s="92"/>
      <c r="K35" s="16" t="e">
        <f>K30+K33</f>
        <v>#DIV/0!</v>
      </c>
    </row>
    <row r="36" spans="1:13" x14ac:dyDescent="0.25">
      <c r="D36" s="2"/>
      <c r="E36" s="2"/>
      <c r="F36" s="2"/>
      <c r="G36" s="4"/>
      <c r="H36" s="4"/>
      <c r="I36" s="4"/>
      <c r="J36" s="4"/>
      <c r="K36" s="4"/>
      <c r="L36" s="4"/>
    </row>
    <row r="37" spans="1:13" x14ac:dyDescent="0.25">
      <c r="D37" s="2"/>
      <c r="E37" s="2"/>
      <c r="F37" s="2"/>
      <c r="G37" s="4"/>
      <c r="H37" s="4"/>
      <c r="I37" s="4"/>
      <c r="J37" s="4"/>
      <c r="K37" s="4"/>
      <c r="L37" s="4"/>
    </row>
    <row r="38" spans="1:13" ht="17.399999999999999" x14ac:dyDescent="0.3">
      <c r="B38" s="51" t="s">
        <v>148</v>
      </c>
      <c r="C38" s="51"/>
      <c r="D38" s="2"/>
      <c r="E38" s="2"/>
      <c r="F38" s="2"/>
      <c r="G38" s="4"/>
      <c r="H38" s="4"/>
      <c r="I38" s="4"/>
      <c r="J38" s="4"/>
      <c r="K38" s="4"/>
      <c r="L38" s="4"/>
    </row>
    <row r="39" spans="1:13" x14ac:dyDescent="0.25">
      <c r="D39" s="92"/>
      <c r="E39" s="4"/>
      <c r="F39" s="4"/>
      <c r="G39" s="4"/>
      <c r="H39" s="4"/>
      <c r="I39" s="4"/>
      <c r="J39" s="4"/>
      <c r="K39" s="4"/>
      <c r="L39" s="4"/>
    </row>
    <row r="40" spans="1:13" x14ac:dyDescent="0.25">
      <c r="A40" s="36" t="s">
        <v>16</v>
      </c>
      <c r="B40" s="2" t="s">
        <v>21</v>
      </c>
      <c r="D40" s="92"/>
      <c r="E40" s="4"/>
      <c r="F40" s="4"/>
      <c r="G40" s="12"/>
      <c r="H40" s="12"/>
      <c r="I40" s="12"/>
      <c r="J40" s="12"/>
      <c r="K40" s="12"/>
      <c r="L40" s="4"/>
    </row>
    <row r="41" spans="1:13" x14ac:dyDescent="0.25">
      <c r="A41" s="36"/>
      <c r="B41" s="2"/>
      <c r="D41" s="92"/>
      <c r="E41" s="4"/>
      <c r="F41" s="4"/>
      <c r="G41" s="12"/>
      <c r="H41" s="12"/>
      <c r="I41" s="12"/>
      <c r="J41" s="12"/>
      <c r="K41" s="12"/>
      <c r="L41" s="4"/>
    </row>
    <row r="42" spans="1:13" ht="34.799999999999997" customHeight="1" x14ac:dyDescent="0.25">
      <c r="A42" s="36"/>
      <c r="B42" s="3" t="s">
        <v>172</v>
      </c>
      <c r="D42" s="21">
        <f>'Appendix. Provincial Rate'!D20</f>
        <v>1077.9342559609113</v>
      </c>
      <c r="E42" s="89"/>
      <c r="F42" s="89"/>
      <c r="G42" s="219" t="e">
        <f>'4. Indirect Costs'!K19</f>
        <v>#DIV/0!</v>
      </c>
      <c r="H42" s="220"/>
      <c r="I42" s="219" t="e">
        <f>'4. Indirect Costs'!M19</f>
        <v>#DIV/0!</v>
      </c>
      <c r="J42" s="220"/>
      <c r="K42" s="219" t="e">
        <f>'4. Indirect Costs'!O19</f>
        <v>#DIV/0!</v>
      </c>
      <c r="L42" s="4"/>
    </row>
    <row r="43" spans="1:13" ht="21.6" customHeight="1" x14ac:dyDescent="0.25">
      <c r="A43" s="36"/>
      <c r="B43" s="343" t="s">
        <v>181</v>
      </c>
      <c r="D43" s="22">
        <f>D21</f>
        <v>0.15</v>
      </c>
      <c r="E43" s="90"/>
      <c r="F43" s="90"/>
      <c r="G43" s="324"/>
      <c r="H43" s="316"/>
      <c r="I43" s="324"/>
      <c r="J43" s="316"/>
      <c r="K43" s="324"/>
      <c r="L43" s="4"/>
      <c r="M43" s="14"/>
    </row>
    <row r="44" spans="1:13" ht="21.6" customHeight="1" x14ac:dyDescent="0.25">
      <c r="A44" s="36"/>
      <c r="B44" s="2" t="s">
        <v>175</v>
      </c>
      <c r="D44" s="16">
        <f>D42*(1-D43)</f>
        <v>916.24411756677455</v>
      </c>
      <c r="E44" s="44"/>
      <c r="F44" s="44"/>
      <c r="G44" s="299" t="e">
        <f>G42*(1-G43)</f>
        <v>#DIV/0!</v>
      </c>
      <c r="H44" s="12"/>
      <c r="I44" s="299" t="e">
        <f>I42*(1-I43)</f>
        <v>#DIV/0!</v>
      </c>
      <c r="J44" s="12"/>
      <c r="K44" s="299" t="e">
        <f>K42*(1-K43)</f>
        <v>#DIV/0!</v>
      </c>
      <c r="L44" s="4"/>
    </row>
    <row r="45" spans="1:13" ht="23.25" customHeight="1" x14ac:dyDescent="0.25">
      <c r="A45" s="36"/>
      <c r="B45" s="2"/>
      <c r="D45" s="2"/>
      <c r="E45" s="2"/>
      <c r="F45" s="2"/>
      <c r="G45" s="12"/>
      <c r="H45" s="12"/>
      <c r="I45" s="12"/>
      <c r="J45" s="12"/>
      <c r="K45" s="12"/>
      <c r="L45" s="4"/>
    </row>
    <row r="46" spans="1:13" x14ac:dyDescent="0.25">
      <c r="A46" s="36" t="s">
        <v>17</v>
      </c>
      <c r="B46" s="2" t="s">
        <v>4</v>
      </c>
      <c r="D46" s="2"/>
      <c r="E46" s="2"/>
      <c r="F46" s="2"/>
      <c r="G46" s="12"/>
      <c r="H46" s="12"/>
      <c r="I46" s="12"/>
      <c r="J46" s="12"/>
      <c r="K46" s="12"/>
      <c r="L46" s="4"/>
    </row>
    <row r="47" spans="1:13" x14ac:dyDescent="0.25">
      <c r="A47" s="36"/>
      <c r="B47" s="2"/>
      <c r="D47" s="2"/>
      <c r="E47" s="2"/>
      <c r="F47" s="2"/>
      <c r="G47" s="220"/>
      <c r="H47" s="220"/>
      <c r="I47" s="220"/>
      <c r="J47" s="220"/>
      <c r="K47" s="220"/>
      <c r="L47" s="4"/>
    </row>
    <row r="48" spans="1:13" ht="23.25" customHeight="1" x14ac:dyDescent="0.25">
      <c r="A48" s="36"/>
      <c r="B48" s="2" t="s">
        <v>173</v>
      </c>
      <c r="D48" s="16">
        <f>'Appendix. Provincial Rate'!D29</f>
        <v>1625.7110481074369</v>
      </c>
      <c r="E48" s="44"/>
      <c r="F48" s="44"/>
      <c r="G48" s="219" t="e">
        <f>'4. Indirect Costs'!K34</f>
        <v>#DIV/0!</v>
      </c>
      <c r="H48" s="220"/>
      <c r="I48" s="219" t="e">
        <f>'4. Indirect Costs'!M34</f>
        <v>#DIV/0!</v>
      </c>
      <c r="J48" s="220"/>
      <c r="K48" s="219" t="e">
        <f>'4. Indirect Costs'!O34</f>
        <v>#DIV/0!</v>
      </c>
      <c r="L48" s="4"/>
    </row>
    <row r="49" spans="1:12" ht="21.6" customHeight="1" x14ac:dyDescent="0.25">
      <c r="A49" s="36"/>
      <c r="B49" s="2" t="s">
        <v>18</v>
      </c>
      <c r="D49" s="22">
        <f>'Appendix. Provincial Rate'!D31</f>
        <v>1.9106611869208603E-2</v>
      </c>
      <c r="E49" s="90"/>
      <c r="F49" s="90"/>
      <c r="G49" s="317" t="e">
        <f>'4. Indirect Costs'!K35</f>
        <v>#DIV/0!</v>
      </c>
      <c r="H49" s="316"/>
      <c r="I49" s="317" t="e">
        <f>'4. Indirect Costs'!M35</f>
        <v>#DIV/0!</v>
      </c>
      <c r="J49" s="316"/>
      <c r="K49" s="317" t="e">
        <f>'4. Indirect Costs'!O35</f>
        <v>#DIV/0!</v>
      </c>
      <c r="L49" s="4"/>
    </row>
    <row r="50" spans="1:12" s="7" customFormat="1" ht="23.85" customHeight="1" x14ac:dyDescent="0.3">
      <c r="A50" s="36"/>
      <c r="B50" s="2" t="s">
        <v>143</v>
      </c>
      <c r="C50" s="4"/>
      <c r="D50" s="16">
        <f>D48*D49*(1-D43)</f>
        <v>26.402555506522145</v>
      </c>
      <c r="E50" s="44"/>
      <c r="F50" s="44"/>
      <c r="G50" s="299" t="e">
        <f>G48*G49*(1-G43)</f>
        <v>#DIV/0!</v>
      </c>
      <c r="H50" s="220"/>
      <c r="I50" s="299" t="e">
        <f>I48*I49*(1-I43)</f>
        <v>#DIV/0!</v>
      </c>
      <c r="J50" s="220"/>
      <c r="K50" s="299" t="e">
        <f>K48*K49*(1-K43)</f>
        <v>#DIV/0!</v>
      </c>
      <c r="L50" s="8"/>
    </row>
    <row r="51" spans="1:12" x14ac:dyDescent="0.25">
      <c r="A51" s="36"/>
      <c r="B51" s="2"/>
      <c r="D51" s="2"/>
      <c r="E51" s="2"/>
      <c r="F51" s="2"/>
      <c r="G51" s="4"/>
      <c r="H51" s="4"/>
      <c r="I51" s="4"/>
      <c r="J51" s="4"/>
      <c r="K51" s="4"/>
      <c r="L51" s="4"/>
    </row>
    <row r="52" spans="1:12" x14ac:dyDescent="0.25">
      <c r="A52" s="36" t="s">
        <v>20</v>
      </c>
      <c r="B52" s="2" t="s">
        <v>5</v>
      </c>
      <c r="D52" s="2"/>
      <c r="E52" s="2"/>
      <c r="F52" s="2"/>
      <c r="G52" s="4"/>
      <c r="H52" s="4"/>
      <c r="I52" s="4"/>
      <c r="J52" s="4"/>
      <c r="K52" s="4"/>
      <c r="L52" s="4"/>
    </row>
    <row r="53" spans="1:12" x14ac:dyDescent="0.25">
      <c r="A53" s="209"/>
      <c r="B53" s="2"/>
      <c r="D53" s="2"/>
      <c r="E53" s="2"/>
      <c r="F53" s="2"/>
      <c r="G53" s="4"/>
      <c r="H53" s="4"/>
      <c r="I53" s="4"/>
      <c r="J53" s="4"/>
      <c r="K53" s="4"/>
      <c r="L53" s="4"/>
    </row>
    <row r="54" spans="1:12" ht="31.35" customHeight="1" x14ac:dyDescent="0.25">
      <c r="A54" s="209"/>
      <c r="B54" s="3" t="s">
        <v>157</v>
      </c>
      <c r="D54" s="16">
        <f>'Appendix. Provincial Rate'!D24</f>
        <v>13.96524852053872</v>
      </c>
      <c r="E54" s="44"/>
      <c r="F54" s="44"/>
      <c r="G54" s="219" t="e">
        <f>'4. Indirect Costs'!K49</f>
        <v>#DIV/0!</v>
      </c>
      <c r="H54" s="220"/>
      <c r="I54" s="299" t="e">
        <f>'4. Indirect Costs'!M49</f>
        <v>#DIV/0!</v>
      </c>
      <c r="J54" s="220"/>
      <c r="K54" s="299" t="e">
        <f>'4. Indirect Costs'!O49</f>
        <v>#DIV/0!</v>
      </c>
      <c r="L54" s="4"/>
    </row>
    <row r="55" spans="1:12" ht="22.35" customHeight="1" x14ac:dyDescent="0.25">
      <c r="A55" s="209"/>
      <c r="B55" s="343" t="s">
        <v>270</v>
      </c>
      <c r="D55" s="22">
        <f>D22</f>
        <v>0.48499999999999999</v>
      </c>
      <c r="E55" s="90"/>
      <c r="F55" s="90"/>
      <c r="G55" s="324"/>
      <c r="H55" s="316"/>
      <c r="I55" s="324"/>
      <c r="J55" s="316"/>
      <c r="K55" s="324"/>
      <c r="L55" s="4"/>
    </row>
    <row r="56" spans="1:12" ht="22.35" customHeight="1" x14ac:dyDescent="0.25">
      <c r="A56" s="209"/>
      <c r="B56" s="2" t="s">
        <v>39</v>
      </c>
      <c r="D56" s="16">
        <f>D54*D55</f>
        <v>6.773145532461279</v>
      </c>
      <c r="E56" s="44"/>
      <c r="F56" s="44"/>
      <c r="G56" s="299" t="e">
        <f>G54*G55</f>
        <v>#DIV/0!</v>
      </c>
      <c r="H56" s="220"/>
      <c r="I56" s="299" t="e">
        <f>I54*I55</f>
        <v>#DIV/0!</v>
      </c>
      <c r="J56" s="220"/>
      <c r="K56" s="299" t="e">
        <f>K54*K55</f>
        <v>#DIV/0!</v>
      </c>
      <c r="L56" s="4"/>
    </row>
    <row r="57" spans="1:12" ht="22.5" customHeight="1" x14ac:dyDescent="0.25">
      <c r="A57" s="209"/>
      <c r="B57" s="2"/>
      <c r="D57" s="2"/>
      <c r="E57" s="2"/>
      <c r="F57" s="2"/>
      <c r="G57" s="12"/>
      <c r="H57" s="12"/>
      <c r="I57" s="12"/>
      <c r="J57" s="12"/>
      <c r="K57" s="12"/>
      <c r="L57" s="4"/>
    </row>
    <row r="58" spans="1:12" s="7" customFormat="1" ht="21" customHeight="1" x14ac:dyDescent="0.3">
      <c r="A58" s="52"/>
      <c r="B58" s="2" t="s">
        <v>238</v>
      </c>
      <c r="C58" s="8"/>
      <c r="D58" s="16">
        <f>D56</f>
        <v>6.773145532461279</v>
      </c>
      <c r="E58" s="44"/>
      <c r="F58" s="44"/>
      <c r="G58" s="16" t="e">
        <f>G56</f>
        <v>#DIV/0!</v>
      </c>
      <c r="H58" s="220"/>
      <c r="I58" s="299" t="e">
        <f>I56</f>
        <v>#DIV/0!</v>
      </c>
      <c r="J58" s="220"/>
      <c r="K58" s="299" t="e">
        <f>K56</f>
        <v>#DIV/0!</v>
      </c>
      <c r="L58" s="8"/>
    </row>
    <row r="59" spans="1:12" x14ac:dyDescent="0.25">
      <c r="B59" s="2"/>
      <c r="D59" s="2"/>
      <c r="E59" s="2"/>
      <c r="F59" s="2"/>
      <c r="G59" s="4"/>
      <c r="H59" s="4"/>
      <c r="I59" s="4"/>
      <c r="J59" s="4"/>
      <c r="K59" s="4"/>
      <c r="L59" s="4"/>
    </row>
    <row r="60" spans="1:12" x14ac:dyDescent="0.25">
      <c r="A60" s="36" t="s">
        <v>22</v>
      </c>
      <c r="B60" s="2" t="s">
        <v>23</v>
      </c>
      <c r="D60" s="92"/>
      <c r="E60" s="4"/>
      <c r="F60" s="4"/>
      <c r="G60" s="4"/>
      <c r="H60" s="4"/>
      <c r="I60" s="4"/>
      <c r="J60" s="4"/>
      <c r="K60" s="4"/>
      <c r="L60" s="4"/>
    </row>
    <row r="61" spans="1:12" x14ac:dyDescent="0.25">
      <c r="A61" s="36"/>
      <c r="B61" s="2"/>
      <c r="D61" s="92"/>
      <c r="E61" s="4"/>
      <c r="F61" s="4"/>
      <c r="G61" s="4"/>
      <c r="H61" s="4"/>
      <c r="I61" s="4"/>
      <c r="J61" s="4"/>
      <c r="K61" s="4"/>
      <c r="L61" s="4"/>
    </row>
    <row r="62" spans="1:12" ht="21" customHeight="1" x14ac:dyDescent="0.25">
      <c r="A62" s="36"/>
      <c r="B62" s="2" t="s">
        <v>25</v>
      </c>
      <c r="D62" s="22">
        <f>'Appendix. Provincial Rate'!D34</f>
        <v>8.2478416762578957E-2</v>
      </c>
      <c r="E62" s="90"/>
      <c r="F62" s="90"/>
      <c r="G62" s="224"/>
      <c r="H62" s="4"/>
      <c r="I62" s="224"/>
      <c r="J62" s="4"/>
      <c r="K62" s="224"/>
      <c r="L62" s="4"/>
    </row>
    <row r="63" spans="1:12" s="7" customFormat="1" ht="21" customHeight="1" x14ac:dyDescent="0.3">
      <c r="A63" s="36"/>
      <c r="B63" s="2" t="s">
        <v>24</v>
      </c>
      <c r="C63" s="4"/>
      <c r="D63" s="16">
        <f>D62*D44</f>
        <v>75.570364184933823</v>
      </c>
      <c r="E63" s="44"/>
      <c r="F63" s="44"/>
      <c r="G63" s="16" t="e">
        <f>G62*G44</f>
        <v>#DIV/0!</v>
      </c>
      <c r="H63" s="8"/>
      <c r="I63" s="16" t="e">
        <f>I62*I44</f>
        <v>#DIV/0!</v>
      </c>
      <c r="J63" s="8"/>
      <c r="K63" s="16" t="e">
        <f>K62*K44</f>
        <v>#DIV/0!</v>
      </c>
      <c r="L63" s="8"/>
    </row>
    <row r="64" spans="1:12" x14ac:dyDescent="0.25">
      <c r="A64" s="36"/>
      <c r="B64" s="2"/>
      <c r="D64" s="2"/>
      <c r="E64" s="2"/>
      <c r="F64" s="2"/>
      <c r="G64" s="4"/>
      <c r="H64" s="4"/>
      <c r="I64" s="4"/>
      <c r="J64" s="4"/>
      <c r="K64" s="4"/>
      <c r="L64" s="4"/>
    </row>
    <row r="65" spans="1:12" s="7" customFormat="1" ht="21.75" customHeight="1" x14ac:dyDescent="0.3">
      <c r="A65" s="36" t="s">
        <v>26</v>
      </c>
      <c r="B65" s="2" t="s">
        <v>27</v>
      </c>
      <c r="C65" s="8"/>
      <c r="D65" s="16">
        <f>D50+D58+D63</f>
        <v>108.74606522391724</v>
      </c>
      <c r="E65" s="44"/>
      <c r="F65" s="44"/>
      <c r="G65" s="16" t="e">
        <f>G50+G58+G63</f>
        <v>#DIV/0!</v>
      </c>
      <c r="H65" s="186"/>
      <c r="I65" s="340" t="e">
        <f>I50+I58+I63</f>
        <v>#DIV/0!</v>
      </c>
      <c r="J65" s="186"/>
      <c r="K65" s="340" t="e">
        <f>K50+K58+K63</f>
        <v>#DIV/0!</v>
      </c>
      <c r="L65" s="8"/>
    </row>
    <row r="66" spans="1:12" ht="19.350000000000001" customHeight="1" x14ac:dyDescent="0.25">
      <c r="A66" s="36"/>
      <c r="B66" s="2"/>
      <c r="D66" s="2"/>
      <c r="E66" s="2"/>
      <c r="F66" s="2"/>
      <c r="G66" s="4"/>
      <c r="H66" s="4"/>
      <c r="I66" s="4"/>
      <c r="J66" s="4"/>
      <c r="K66" s="4"/>
      <c r="L66" s="4"/>
    </row>
    <row r="67" spans="1:12" ht="20.85" customHeight="1" x14ac:dyDescent="0.25">
      <c r="A67" s="36"/>
      <c r="B67" s="128" t="s">
        <v>48</v>
      </c>
      <c r="C67" s="13"/>
      <c r="D67" s="337">
        <v>1.3</v>
      </c>
      <c r="E67" s="300"/>
      <c r="F67" s="300"/>
      <c r="G67" s="338" t="e">
        <f>'2. Attacher and Pole Data'!J53</f>
        <v>#DIV/0!</v>
      </c>
      <c r="H67" s="301"/>
      <c r="I67" s="339" t="e">
        <f>'2. Attacher and Pole Data'!L53</f>
        <v>#DIV/0!</v>
      </c>
      <c r="J67" s="301"/>
      <c r="K67" s="339" t="e">
        <f>'2. Attacher and Pole Data'!N53</f>
        <v>#DIV/0!</v>
      </c>
      <c r="L67" s="4"/>
    </row>
    <row r="68" spans="1:12" ht="17.25" customHeight="1" x14ac:dyDescent="0.25">
      <c r="A68" s="36"/>
      <c r="D68" s="2"/>
      <c r="E68" s="2"/>
      <c r="F68" s="2"/>
      <c r="G68" s="4"/>
      <c r="H68" s="4"/>
      <c r="I68" s="4"/>
      <c r="J68" s="4"/>
      <c r="K68" s="4"/>
      <c r="L68" s="4"/>
    </row>
    <row r="69" spans="1:12" s="100" customFormat="1" ht="21.6" customHeight="1" x14ac:dyDescent="0.3">
      <c r="A69" s="36" t="s">
        <v>29</v>
      </c>
      <c r="B69" s="2" t="s">
        <v>107</v>
      </c>
      <c r="C69" s="40"/>
      <c r="D69" s="22">
        <f>1/40*(5.25+(23.25/2))/D67</f>
        <v>0.32451923076923078</v>
      </c>
      <c r="E69" s="90"/>
      <c r="F69" s="90"/>
      <c r="G69" s="336" t="e">
        <f>1/40*(5.25+(23.25/2))/G67</f>
        <v>#DIV/0!</v>
      </c>
      <c r="H69" s="38"/>
      <c r="I69" s="336" t="e">
        <f>1/40*(5.25+(23.25/2))/I67</f>
        <v>#DIV/0!</v>
      </c>
      <c r="J69" s="38"/>
      <c r="K69" s="336" t="e">
        <f>1/40*(5.25+(23.25/2))/K67</f>
        <v>#DIV/0!</v>
      </c>
      <c r="L69" s="40"/>
    </row>
    <row r="70" spans="1:12" ht="12.75" customHeight="1" x14ac:dyDescent="0.25">
      <c r="A70" s="36"/>
      <c r="D70" s="2"/>
      <c r="E70" s="2"/>
      <c r="F70" s="2"/>
      <c r="G70" s="2"/>
      <c r="H70" s="4"/>
      <c r="I70" s="2"/>
      <c r="J70" s="4"/>
      <c r="K70" s="2"/>
      <c r="L70" s="4"/>
    </row>
    <row r="71" spans="1:12" s="7" customFormat="1" ht="23.25" customHeight="1" x14ac:dyDescent="0.3">
      <c r="A71" s="208" t="s">
        <v>30</v>
      </c>
      <c r="B71" s="58" t="s">
        <v>28</v>
      </c>
      <c r="C71" s="8"/>
      <c r="D71" s="16">
        <f>D65*D69</f>
        <v>35.290189435646219</v>
      </c>
      <c r="E71" s="44"/>
      <c r="F71" s="44"/>
      <c r="G71" s="16" t="e">
        <f>G65*G69</f>
        <v>#DIV/0!</v>
      </c>
      <c r="H71" s="8"/>
      <c r="I71" s="16" t="e">
        <f>I65*I69</f>
        <v>#DIV/0!</v>
      </c>
      <c r="J71" s="8"/>
      <c r="K71" s="16" t="e">
        <f>K65*K69</f>
        <v>#DIV/0!</v>
      </c>
      <c r="L71" s="8"/>
    </row>
    <row r="72" spans="1:12" ht="13.5" customHeight="1" x14ac:dyDescent="0.25">
      <c r="A72" s="36"/>
      <c r="D72" s="2"/>
      <c r="E72" s="2"/>
      <c r="F72" s="2"/>
      <c r="G72" s="2"/>
      <c r="H72" s="4"/>
      <c r="I72" s="2"/>
      <c r="J72" s="4"/>
      <c r="K72" s="2"/>
      <c r="L72" s="4"/>
    </row>
    <row r="73" spans="1:12" s="7" customFormat="1" ht="20.25" customHeight="1" x14ac:dyDescent="0.3">
      <c r="A73" s="208" t="s">
        <v>31</v>
      </c>
      <c r="B73" s="58" t="s">
        <v>32</v>
      </c>
      <c r="C73" s="8"/>
      <c r="D73" s="16">
        <f>D71+D35</f>
        <v>41.437522768979555</v>
      </c>
      <c r="E73" s="44"/>
      <c r="F73" s="95"/>
      <c r="G73" s="28"/>
      <c r="H73" s="48"/>
      <c r="I73" s="44"/>
      <c r="J73" s="48"/>
      <c r="K73" s="44"/>
      <c r="L73" s="8"/>
    </row>
    <row r="74" spans="1:12" ht="15" customHeight="1" x14ac:dyDescent="0.25">
      <c r="A74" s="36"/>
      <c r="D74" s="2"/>
      <c r="E74" s="2"/>
      <c r="F74" s="2"/>
      <c r="G74" s="27"/>
      <c r="H74" s="11"/>
      <c r="I74" s="28"/>
      <c r="J74" s="11"/>
      <c r="K74" s="28"/>
      <c r="L74" s="4"/>
    </row>
    <row r="75" spans="1:12" s="7" customFormat="1" ht="21.6" customHeight="1" x14ac:dyDescent="0.3">
      <c r="A75" s="36"/>
      <c r="B75" s="26" t="s">
        <v>239</v>
      </c>
      <c r="C75" s="26"/>
      <c r="D75" s="15">
        <f>'Appendix. Provincial Rate'!D50</f>
        <v>43.628895938339433</v>
      </c>
      <c r="E75" s="91"/>
      <c r="F75" s="91"/>
      <c r="L75" s="8"/>
    </row>
    <row r="76" spans="1:12" x14ac:dyDescent="0.25">
      <c r="A76" s="36"/>
      <c r="D76" s="2"/>
      <c r="E76" s="2"/>
      <c r="F76" s="2"/>
      <c r="G76" s="4"/>
      <c r="H76" s="4"/>
      <c r="I76" s="4"/>
      <c r="J76" s="4"/>
      <c r="K76" s="4"/>
      <c r="L76" s="4"/>
    </row>
    <row r="77" spans="1:12" s="212" customFormat="1" ht="24" customHeight="1" x14ac:dyDescent="0.3">
      <c r="A77" s="208"/>
      <c r="B77" s="58" t="s">
        <v>73</v>
      </c>
      <c r="C77" s="58"/>
      <c r="D77" s="210"/>
      <c r="E77" s="210"/>
      <c r="F77" s="210"/>
      <c r="G77" s="211" t="e">
        <f>G71+G35</f>
        <v>#DIV/0!</v>
      </c>
      <c r="H77" s="58"/>
      <c r="I77" s="211" t="e">
        <f>I71+I35</f>
        <v>#DIV/0!</v>
      </c>
      <c r="J77" s="58"/>
      <c r="K77" s="211" t="e">
        <f>K71+K35</f>
        <v>#DIV/0!</v>
      </c>
      <c r="L77" s="194"/>
    </row>
    <row r="78" spans="1:12" x14ac:dyDescent="0.25">
      <c r="A78" s="36"/>
      <c r="D78" s="2"/>
      <c r="E78" s="2"/>
      <c r="F78" s="2"/>
      <c r="G78" s="4"/>
      <c r="H78" s="4"/>
      <c r="I78" s="4"/>
      <c r="J78" s="4"/>
      <c r="K78" s="4"/>
      <c r="L78" s="4"/>
    </row>
    <row r="79" spans="1:12" x14ac:dyDescent="0.25">
      <c r="A79" s="36"/>
    </row>
    <row r="80" spans="1:12" x14ac:dyDescent="0.25">
      <c r="A80" s="36"/>
    </row>
    <row r="81" spans="1:1" x14ac:dyDescent="0.25">
      <c r="A81" s="36"/>
    </row>
    <row r="82" spans="1:1" x14ac:dyDescent="0.25">
      <c r="A82" s="36"/>
    </row>
    <row r="83" spans="1:1" x14ac:dyDescent="0.25">
      <c r="A83" s="36"/>
    </row>
  </sheetData>
  <sheetProtection algorithmName="SHA-512" hashValue="vNIH+EV7vCZG6RkpsmuWZivMB5BJTShtPpfVrzf/6ZpRsV/fiatvzlaEcwBFxMtDvqN+6Aa2GQgi5HwOltKnvw==" saltValue="0Hr02BFYqnJV9o6KpIkwsA==" spinCount="100000" sheet="1" formatCells="0" formatColumns="0" formatRows="0" insertColumns="0" insertRows="0" deleteColumns="0" deleteRows="0"/>
  <mergeCells count="1">
    <mergeCell ref="B9:K9"/>
  </mergeCells>
  <pageMargins left="0.25" right="0.25" top="0.75" bottom="0.75" header="0.3" footer="0.3"/>
  <pageSetup scale="40"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List'!$B$2:$B$3</xm:f>
          </x14:formula1>
          <xm:sqref>I27 K27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0"/>
  <sheetViews>
    <sheetView zoomScale="80" zoomScaleNormal="80" workbookViewId="0">
      <pane ySplit="10" topLeftCell="A11" activePane="bottomLeft" state="frozen"/>
      <selection pane="bottomLeft" activeCell="P26" sqref="P26"/>
    </sheetView>
  </sheetViews>
  <sheetFormatPr defaultColWidth="9.109375" defaultRowHeight="15" x14ac:dyDescent="0.25"/>
  <cols>
    <col min="1" max="1" width="5" style="4" customWidth="1"/>
    <col min="2" max="2" width="44.109375" style="4" customWidth="1"/>
    <col min="3" max="3" width="2.33203125" style="4" customWidth="1"/>
    <col min="4" max="4" width="15.33203125" style="4" customWidth="1"/>
    <col min="5" max="5" width="2.44140625" style="4" customWidth="1"/>
    <col min="6" max="6" width="14" style="4" customWidth="1"/>
    <col min="7" max="7" width="2.44140625" style="4" customWidth="1"/>
    <col min="8" max="8" width="22.6640625" style="4" bestFit="1" customWidth="1"/>
    <col min="9" max="9" width="2.33203125" style="4" customWidth="1"/>
    <col min="10" max="10" width="22.6640625" style="4" bestFit="1" customWidth="1"/>
    <col min="11" max="11" width="2.44140625" style="4" customWidth="1"/>
    <col min="12" max="12" width="22.6640625" style="4" bestFit="1" customWidth="1"/>
    <col min="13" max="13" width="2.44140625" style="4" customWidth="1"/>
    <col min="14" max="14" width="22.6640625" style="4" bestFit="1" customWidth="1"/>
    <col min="15" max="15" width="2.88671875" style="4" customWidth="1"/>
    <col min="16" max="16" width="36.44140625" style="13" customWidth="1"/>
    <col min="17" max="20" width="9.109375" style="265"/>
    <col min="21" max="16384" width="9.109375" style="4"/>
  </cols>
  <sheetData>
    <row r="1" spans="1:20" x14ac:dyDescent="0.25">
      <c r="A1" s="138"/>
      <c r="B1" s="138"/>
      <c r="C1" s="138"/>
      <c r="D1" s="138"/>
      <c r="E1" s="138"/>
      <c r="F1" s="138"/>
      <c r="G1" s="138"/>
      <c r="H1" s="138"/>
      <c r="I1" s="138"/>
      <c r="J1" s="138"/>
      <c r="K1" s="138"/>
      <c r="L1" s="138"/>
      <c r="M1" s="138"/>
      <c r="N1" s="78" t="s">
        <v>88</v>
      </c>
      <c r="O1" s="139"/>
      <c r="P1" s="225"/>
    </row>
    <row r="2" spans="1:20" x14ac:dyDescent="0.25">
      <c r="A2" s="138"/>
      <c r="B2" s="138"/>
      <c r="C2" s="138"/>
      <c r="D2" s="138"/>
      <c r="E2" s="138"/>
      <c r="F2" s="138"/>
      <c r="G2" s="138"/>
      <c r="H2" s="138"/>
      <c r="I2" s="138"/>
      <c r="J2" s="138"/>
      <c r="K2" s="138"/>
      <c r="L2" s="138"/>
      <c r="M2" s="138"/>
      <c r="N2" s="78" t="s">
        <v>89</v>
      </c>
      <c r="O2" s="139"/>
      <c r="P2" s="225"/>
    </row>
    <row r="3" spans="1:20" x14ac:dyDescent="0.25">
      <c r="A3" s="138"/>
      <c r="B3" s="138"/>
      <c r="C3" s="138"/>
      <c r="D3" s="138"/>
      <c r="E3" s="138"/>
      <c r="F3" s="138"/>
      <c r="G3" s="138"/>
      <c r="H3" s="138"/>
      <c r="I3" s="138"/>
      <c r="J3" s="138"/>
      <c r="K3" s="138"/>
      <c r="L3" s="138"/>
      <c r="M3" s="138"/>
      <c r="N3" s="78" t="s">
        <v>90</v>
      </c>
      <c r="O3" s="139"/>
      <c r="P3" s="225"/>
    </row>
    <row r="4" spans="1:20" x14ac:dyDescent="0.25">
      <c r="A4" s="138"/>
      <c r="B4" s="138"/>
      <c r="C4" s="138"/>
      <c r="D4" s="138"/>
      <c r="E4" s="138"/>
      <c r="F4" s="138"/>
      <c r="G4" s="138"/>
      <c r="H4" s="138"/>
      <c r="I4" s="138"/>
      <c r="J4" s="138"/>
      <c r="K4" s="138"/>
      <c r="L4" s="138"/>
      <c r="M4" s="138"/>
      <c r="N4" s="78" t="s">
        <v>91</v>
      </c>
      <c r="O4" s="139"/>
      <c r="P4" s="225"/>
    </row>
    <row r="5" spans="1:20" x14ac:dyDescent="0.25">
      <c r="A5" s="138"/>
      <c r="B5" s="138"/>
      <c r="C5" s="138"/>
      <c r="D5" s="138"/>
      <c r="E5" s="138"/>
      <c r="F5" s="138"/>
      <c r="G5" s="138"/>
      <c r="H5" s="138"/>
      <c r="I5" s="138"/>
      <c r="J5" s="138"/>
      <c r="K5" s="138"/>
      <c r="L5" s="138"/>
      <c r="M5" s="138"/>
      <c r="N5" s="78" t="s">
        <v>92</v>
      </c>
      <c r="O5" s="139"/>
      <c r="P5" s="226"/>
    </row>
    <row r="6" spans="1:20" x14ac:dyDescent="0.25">
      <c r="A6" s="138"/>
      <c r="B6" s="138"/>
      <c r="C6" s="138"/>
      <c r="D6" s="138"/>
      <c r="E6" s="138"/>
      <c r="F6" s="138"/>
      <c r="G6" s="138"/>
      <c r="H6" s="138"/>
      <c r="I6" s="138"/>
      <c r="J6" s="138"/>
      <c r="K6" s="138"/>
      <c r="L6" s="138"/>
      <c r="M6" s="138"/>
      <c r="N6" s="78"/>
      <c r="O6" s="139"/>
      <c r="P6" s="127"/>
    </row>
    <row r="7" spans="1:20" ht="26.1" customHeight="1" x14ac:dyDescent="0.25">
      <c r="A7" s="138"/>
      <c r="B7" s="141" t="s">
        <v>180</v>
      </c>
      <c r="C7" s="138"/>
      <c r="D7" s="138"/>
      <c r="E7" s="138"/>
      <c r="F7" s="138"/>
      <c r="G7" s="138"/>
      <c r="H7" s="138"/>
      <c r="I7" s="138"/>
      <c r="J7" s="138"/>
      <c r="K7" s="138"/>
      <c r="L7" s="138"/>
      <c r="M7" s="138"/>
      <c r="N7" s="138"/>
      <c r="O7" s="138"/>
      <c r="P7" s="140"/>
    </row>
    <row r="8" spans="1:20" ht="30.6" customHeight="1" x14ac:dyDescent="0.3">
      <c r="A8" s="138"/>
      <c r="C8" s="142"/>
      <c r="D8" s="138"/>
      <c r="E8" s="142"/>
      <c r="F8" s="142"/>
      <c r="G8" s="142"/>
      <c r="H8" s="143" t="s">
        <v>81</v>
      </c>
      <c r="I8" s="144"/>
      <c r="J8" s="143" t="s">
        <v>116</v>
      </c>
      <c r="K8" s="145"/>
      <c r="L8" s="231" t="s">
        <v>62</v>
      </c>
      <c r="M8" s="145"/>
      <c r="N8" s="231" t="s">
        <v>60</v>
      </c>
      <c r="O8" s="145"/>
      <c r="P8" s="145" t="s">
        <v>49</v>
      </c>
    </row>
    <row r="9" spans="1:20" ht="17.399999999999999" customHeight="1" x14ac:dyDescent="0.3">
      <c r="A9" s="138"/>
      <c r="B9" s="146"/>
      <c r="C9" s="142"/>
      <c r="D9" s="142"/>
      <c r="E9" s="142"/>
      <c r="F9" s="142"/>
      <c r="G9" s="142"/>
      <c r="H9" s="147">
        <f>'LDC Info'!E19</f>
        <v>2020</v>
      </c>
      <c r="I9" s="148"/>
      <c r="J9" s="147">
        <f>'LDC Info'!E17</f>
        <v>2021</v>
      </c>
      <c r="K9" s="149"/>
      <c r="L9" s="334">
        <f>J9</f>
        <v>2021</v>
      </c>
      <c r="M9" s="149"/>
      <c r="N9" s="334">
        <f>J9</f>
        <v>2021</v>
      </c>
      <c r="O9" s="150"/>
      <c r="P9" s="151"/>
    </row>
    <row r="10" spans="1:20" ht="18.600000000000001" customHeight="1" x14ac:dyDescent="0.3">
      <c r="A10" s="138"/>
      <c r="B10" s="138"/>
      <c r="C10" s="138"/>
      <c r="D10" s="138"/>
      <c r="E10" s="138"/>
      <c r="F10" s="138"/>
      <c r="G10" s="138"/>
      <c r="H10" s="230" t="s">
        <v>74</v>
      </c>
      <c r="I10" s="152"/>
      <c r="J10" s="230" t="s">
        <v>74</v>
      </c>
      <c r="K10" s="153"/>
      <c r="L10" s="230" t="s">
        <v>74</v>
      </c>
      <c r="M10" s="154"/>
      <c r="N10" s="230" t="s">
        <v>74</v>
      </c>
      <c r="O10" s="155"/>
      <c r="P10" s="156"/>
    </row>
    <row r="11" spans="1:20" s="12" customFormat="1" ht="27" customHeight="1" x14ac:dyDescent="0.3">
      <c r="A11" s="140"/>
      <c r="B11" s="157" t="s">
        <v>104</v>
      </c>
      <c r="C11" s="158"/>
      <c r="D11" s="159"/>
      <c r="E11" s="159"/>
      <c r="F11" s="159"/>
      <c r="G11" s="159"/>
      <c r="H11" s="142"/>
      <c r="I11" s="159"/>
      <c r="J11" s="140"/>
      <c r="K11" s="142"/>
      <c r="L11" s="142"/>
      <c r="M11" s="142"/>
      <c r="N11" s="142"/>
      <c r="O11" s="142"/>
      <c r="P11" s="160"/>
      <c r="Q11" s="261"/>
      <c r="R11" s="261"/>
      <c r="S11" s="261"/>
      <c r="T11" s="261"/>
    </row>
    <row r="12" spans="1:20" x14ac:dyDescent="0.25">
      <c r="A12" s="138"/>
      <c r="B12" s="138"/>
      <c r="C12" s="138"/>
      <c r="D12" s="138"/>
      <c r="E12" s="138"/>
      <c r="F12" s="138"/>
      <c r="G12" s="138"/>
      <c r="H12" s="138"/>
      <c r="I12" s="138"/>
      <c r="J12" s="138"/>
      <c r="K12" s="138"/>
      <c r="L12" s="138"/>
      <c r="M12" s="138"/>
      <c r="N12" s="138"/>
      <c r="O12" s="138"/>
      <c r="P12" s="161"/>
    </row>
    <row r="13" spans="1:20" s="2" customFormat="1" ht="53.25" customHeight="1" x14ac:dyDescent="0.3">
      <c r="A13" s="162"/>
      <c r="B13" s="162" t="s">
        <v>59</v>
      </c>
      <c r="C13" s="162"/>
      <c r="D13" s="163" t="s">
        <v>41</v>
      </c>
      <c r="E13" s="164"/>
      <c r="F13" s="165" t="s">
        <v>210</v>
      </c>
      <c r="G13" s="164"/>
      <c r="H13" s="166" t="s">
        <v>76</v>
      </c>
      <c r="I13" s="167"/>
      <c r="J13" s="166" t="s">
        <v>75</v>
      </c>
      <c r="K13" s="168"/>
      <c r="L13" s="166" t="s">
        <v>75</v>
      </c>
      <c r="M13" s="162"/>
      <c r="N13" s="166" t="s">
        <v>75</v>
      </c>
      <c r="O13" s="162"/>
      <c r="P13" s="169"/>
      <c r="Q13" s="266"/>
      <c r="R13" s="266"/>
      <c r="S13" s="266"/>
      <c r="T13" s="266"/>
    </row>
    <row r="14" spans="1:20" ht="20.399999999999999" customHeight="1" x14ac:dyDescent="0.25">
      <c r="A14" s="138"/>
      <c r="B14" s="227" t="s">
        <v>46</v>
      </c>
      <c r="C14" s="260"/>
      <c r="D14" s="228"/>
      <c r="E14" s="260"/>
      <c r="F14" s="229"/>
      <c r="G14" s="260"/>
      <c r="H14" s="255"/>
      <c r="I14" s="260"/>
      <c r="J14" s="255"/>
      <c r="K14" s="263"/>
      <c r="L14" s="255"/>
      <c r="M14" s="264"/>
      <c r="N14" s="255"/>
      <c r="O14" s="265"/>
      <c r="P14" s="355"/>
    </row>
    <row r="15" spans="1:20" ht="20.399999999999999" customHeight="1" x14ac:dyDescent="0.25">
      <c r="A15" s="138"/>
      <c r="B15" s="227" t="s">
        <v>45</v>
      </c>
      <c r="C15" s="260"/>
      <c r="D15" s="228"/>
      <c r="E15" s="261"/>
      <c r="F15" s="229"/>
      <c r="G15" s="261"/>
      <c r="H15" s="255"/>
      <c r="I15" s="262"/>
      <c r="J15" s="255"/>
      <c r="K15" s="263"/>
      <c r="L15" s="255"/>
      <c r="M15" s="264"/>
      <c r="N15" s="255"/>
      <c r="O15" s="265"/>
      <c r="P15" s="356"/>
    </row>
    <row r="16" spans="1:20" ht="20.399999999999999" customHeight="1" x14ac:dyDescent="0.25">
      <c r="A16" s="138"/>
      <c r="B16" s="227" t="s">
        <v>43</v>
      </c>
      <c r="C16" s="260"/>
      <c r="D16" s="228"/>
      <c r="E16" s="261"/>
      <c r="F16" s="229"/>
      <c r="G16" s="261"/>
      <c r="H16" s="255"/>
      <c r="I16" s="262"/>
      <c r="J16" s="255"/>
      <c r="K16" s="263"/>
      <c r="L16" s="255"/>
      <c r="M16" s="264"/>
      <c r="N16" s="255"/>
      <c r="O16" s="265"/>
      <c r="P16" s="356"/>
    </row>
    <row r="17" spans="1:20" ht="20.399999999999999" customHeight="1" x14ac:dyDescent="0.25">
      <c r="A17" s="138"/>
      <c r="B17" s="227" t="s">
        <v>44</v>
      </c>
      <c r="C17" s="260"/>
      <c r="D17" s="228"/>
      <c r="E17" s="261"/>
      <c r="F17" s="229"/>
      <c r="G17" s="261"/>
      <c r="H17" s="255"/>
      <c r="I17" s="262"/>
      <c r="J17" s="255"/>
      <c r="K17" s="263"/>
      <c r="L17" s="255"/>
      <c r="M17" s="264"/>
      <c r="N17" s="255"/>
      <c r="O17" s="265"/>
      <c r="P17" s="356"/>
    </row>
    <row r="18" spans="1:20" ht="20.399999999999999" customHeight="1" x14ac:dyDescent="0.25">
      <c r="A18" s="138"/>
      <c r="B18" s="227"/>
      <c r="C18" s="260"/>
      <c r="D18" s="228"/>
      <c r="E18" s="261"/>
      <c r="F18" s="229"/>
      <c r="G18" s="261"/>
      <c r="H18" s="255"/>
      <c r="I18" s="262"/>
      <c r="J18" s="255"/>
      <c r="K18" s="263"/>
      <c r="L18" s="255"/>
      <c r="M18" s="264"/>
      <c r="N18" s="255"/>
      <c r="O18" s="265"/>
      <c r="P18" s="356"/>
    </row>
    <row r="19" spans="1:20" ht="20.399999999999999" customHeight="1" x14ac:dyDescent="0.25">
      <c r="A19" s="138"/>
      <c r="B19" s="227"/>
      <c r="C19" s="260"/>
      <c r="D19" s="228"/>
      <c r="E19" s="261"/>
      <c r="F19" s="229"/>
      <c r="G19" s="261"/>
      <c r="H19" s="255"/>
      <c r="I19" s="262"/>
      <c r="J19" s="255"/>
      <c r="K19" s="263"/>
      <c r="L19" s="255"/>
      <c r="M19" s="264"/>
      <c r="N19" s="255"/>
      <c r="O19" s="265"/>
      <c r="P19" s="356"/>
    </row>
    <row r="20" spans="1:20" ht="20.399999999999999" customHeight="1" x14ac:dyDescent="0.25">
      <c r="A20" s="138"/>
      <c r="B20" s="227"/>
      <c r="C20" s="260"/>
      <c r="D20" s="228"/>
      <c r="E20" s="261"/>
      <c r="F20" s="229"/>
      <c r="G20" s="261"/>
      <c r="H20" s="255"/>
      <c r="I20" s="262"/>
      <c r="J20" s="255"/>
      <c r="K20" s="263"/>
      <c r="L20" s="255"/>
      <c r="M20" s="264"/>
      <c r="N20" s="255"/>
      <c r="O20" s="265"/>
      <c r="P20" s="356"/>
    </row>
    <row r="21" spans="1:20" ht="20.399999999999999" customHeight="1" x14ac:dyDescent="0.25">
      <c r="A21" s="138"/>
      <c r="B21" s="227"/>
      <c r="C21" s="260"/>
      <c r="D21" s="138"/>
      <c r="E21" s="261"/>
      <c r="F21" s="229"/>
      <c r="G21" s="261"/>
      <c r="H21" s="255"/>
      <c r="I21" s="262"/>
      <c r="J21" s="255"/>
      <c r="K21" s="263"/>
      <c r="L21" s="255"/>
      <c r="M21" s="264"/>
      <c r="N21" s="255"/>
      <c r="O21" s="265"/>
      <c r="P21" s="356"/>
    </row>
    <row r="22" spans="1:20" ht="20.399999999999999" customHeight="1" x14ac:dyDescent="0.25">
      <c r="A22" s="138"/>
      <c r="B22" s="227"/>
      <c r="C22" s="260"/>
      <c r="D22" s="140"/>
      <c r="E22" s="261"/>
      <c r="F22" s="229"/>
      <c r="G22" s="261"/>
      <c r="H22" s="255"/>
      <c r="I22" s="262"/>
      <c r="J22" s="255"/>
      <c r="K22" s="263"/>
      <c r="L22" s="255"/>
      <c r="M22" s="264"/>
      <c r="N22" s="255"/>
      <c r="O22" s="265"/>
      <c r="P22" s="356"/>
    </row>
    <row r="23" spans="1:20" ht="20.100000000000001" customHeight="1" x14ac:dyDescent="0.25">
      <c r="A23" s="138"/>
      <c r="B23" s="138" t="s">
        <v>112</v>
      </c>
      <c r="C23" s="138"/>
      <c r="D23" s="138"/>
      <c r="E23" s="138"/>
      <c r="F23" s="138"/>
      <c r="G23" s="138"/>
      <c r="H23" s="257">
        <f>SUM(H14:H22)</f>
        <v>0</v>
      </c>
      <c r="I23" s="247"/>
      <c r="J23" s="257">
        <f>SUM(J14:J22)</f>
        <v>0</v>
      </c>
      <c r="K23" s="256"/>
      <c r="L23" s="257">
        <f>SUM(L14:L22)</f>
        <v>0</v>
      </c>
      <c r="M23" s="247"/>
      <c r="N23" s="257">
        <f>SUM(N14:N22)</f>
        <v>0</v>
      </c>
      <c r="O23" s="138"/>
      <c r="P23" s="357"/>
    </row>
    <row r="24" spans="1:20" x14ac:dyDescent="0.25">
      <c r="A24" s="138"/>
      <c r="B24" s="138"/>
      <c r="C24" s="138"/>
      <c r="D24" s="138"/>
      <c r="E24" s="138"/>
      <c r="F24" s="138"/>
      <c r="G24" s="138"/>
      <c r="H24" s="138"/>
      <c r="I24" s="138"/>
      <c r="J24" s="138"/>
      <c r="K24" s="138"/>
      <c r="L24" s="138"/>
      <c r="M24" s="138"/>
      <c r="N24" s="138"/>
      <c r="O24" s="138"/>
      <c r="P24" s="169"/>
    </row>
    <row r="25" spans="1:20" x14ac:dyDescent="0.25">
      <c r="A25" s="138"/>
      <c r="B25" s="138"/>
      <c r="C25" s="138"/>
      <c r="D25" s="138"/>
      <c r="E25" s="138"/>
      <c r="F25" s="138"/>
      <c r="G25" s="138"/>
      <c r="H25" s="140"/>
      <c r="I25" s="138"/>
      <c r="J25" s="140"/>
      <c r="K25" s="140"/>
      <c r="L25" s="140"/>
      <c r="M25" s="140"/>
      <c r="N25" s="140"/>
      <c r="O25" s="138"/>
      <c r="P25" s="161"/>
    </row>
    <row r="26" spans="1:20" ht="15.6" x14ac:dyDescent="0.3">
      <c r="A26" s="138"/>
      <c r="B26" s="157" t="s">
        <v>82</v>
      </c>
      <c r="C26" s="158"/>
      <c r="D26" s="138"/>
      <c r="E26" s="138"/>
      <c r="F26" s="138"/>
      <c r="G26" s="138"/>
      <c r="H26" s="138"/>
      <c r="I26" s="138"/>
      <c r="J26" s="138"/>
      <c r="K26" s="138"/>
      <c r="L26" s="138"/>
      <c r="M26" s="138"/>
      <c r="N26" s="138"/>
      <c r="O26" s="138"/>
      <c r="P26" s="161"/>
    </row>
    <row r="27" spans="1:20" x14ac:dyDescent="0.25">
      <c r="A27" s="138"/>
      <c r="B27" s="158"/>
      <c r="C27" s="158"/>
      <c r="D27" s="138"/>
      <c r="E27" s="138"/>
      <c r="F27" s="138"/>
      <c r="G27" s="138"/>
      <c r="H27" s="138"/>
      <c r="I27" s="138"/>
      <c r="J27" s="138"/>
      <c r="K27" s="138"/>
      <c r="L27" s="138"/>
      <c r="M27" s="138"/>
      <c r="N27" s="138"/>
      <c r="O27" s="138"/>
      <c r="P27" s="161"/>
    </row>
    <row r="28" spans="1:20" s="46" customFormat="1" x14ac:dyDescent="0.25">
      <c r="A28" s="171"/>
      <c r="B28" s="172" t="s">
        <v>77</v>
      </c>
      <c r="C28" s="171"/>
      <c r="D28" s="163" t="s">
        <v>41</v>
      </c>
      <c r="E28" s="171"/>
      <c r="F28" s="171"/>
      <c r="G28" s="171"/>
      <c r="H28" s="173" t="s">
        <v>79</v>
      </c>
      <c r="I28" s="173"/>
      <c r="J28" s="173" t="s">
        <v>79</v>
      </c>
      <c r="K28" s="171"/>
      <c r="L28" s="173" t="s">
        <v>79</v>
      </c>
      <c r="M28" s="171"/>
      <c r="N28" s="173" t="s">
        <v>79</v>
      </c>
      <c r="O28" s="171"/>
      <c r="P28" s="172"/>
      <c r="Q28" s="267"/>
      <c r="R28" s="267"/>
      <c r="S28" s="267"/>
      <c r="T28" s="267"/>
    </row>
    <row r="29" spans="1:20" ht="16.350000000000001" customHeight="1" x14ac:dyDescent="0.3">
      <c r="A29" s="138"/>
      <c r="B29" s="138"/>
      <c r="C29" s="138"/>
      <c r="D29" s="138"/>
      <c r="E29" s="138"/>
      <c r="F29" s="138"/>
      <c r="G29" s="138"/>
      <c r="H29" s="138"/>
      <c r="I29" s="170"/>
      <c r="J29" s="138"/>
      <c r="K29" s="170"/>
      <c r="L29" s="138"/>
      <c r="M29" s="170"/>
      <c r="N29" s="138"/>
      <c r="O29" s="170"/>
      <c r="P29" s="174"/>
    </row>
    <row r="30" spans="1:20" ht="20.399999999999999" customHeight="1" x14ac:dyDescent="0.25">
      <c r="A30" s="138"/>
      <c r="B30" s="232">
        <v>30</v>
      </c>
      <c r="C30" s="265"/>
      <c r="D30" s="228"/>
      <c r="E30" s="138"/>
      <c r="F30" s="138"/>
      <c r="G30" s="265"/>
      <c r="H30" s="253"/>
      <c r="I30" s="264"/>
      <c r="J30" s="253"/>
      <c r="K30" s="264"/>
      <c r="L30" s="253"/>
      <c r="M30" s="264"/>
      <c r="N30" s="253"/>
      <c r="O30" s="265"/>
      <c r="P30" s="355"/>
    </row>
    <row r="31" spans="1:20" ht="20.399999999999999" customHeight="1" x14ac:dyDescent="0.25">
      <c r="A31" s="138"/>
      <c r="B31" s="232">
        <v>35</v>
      </c>
      <c r="C31" s="265"/>
      <c r="D31" s="228"/>
      <c r="E31" s="138"/>
      <c r="F31" s="138"/>
      <c r="G31" s="265"/>
      <c r="H31" s="253"/>
      <c r="I31" s="264"/>
      <c r="J31" s="253"/>
      <c r="K31" s="264"/>
      <c r="L31" s="253"/>
      <c r="M31" s="264"/>
      <c r="N31" s="253"/>
      <c r="O31" s="265"/>
      <c r="P31" s="356"/>
    </row>
    <row r="32" spans="1:20" ht="20.399999999999999" customHeight="1" x14ac:dyDescent="0.25">
      <c r="A32" s="138"/>
      <c r="B32" s="232">
        <v>40</v>
      </c>
      <c r="C32" s="265"/>
      <c r="D32" s="228"/>
      <c r="E32" s="138"/>
      <c r="F32" s="138"/>
      <c r="G32" s="265"/>
      <c r="H32" s="253"/>
      <c r="I32" s="264"/>
      <c r="J32" s="253"/>
      <c r="K32" s="264"/>
      <c r="L32" s="253"/>
      <c r="M32" s="264"/>
      <c r="N32" s="253"/>
      <c r="O32" s="265"/>
      <c r="P32" s="356"/>
    </row>
    <row r="33" spans="1:16" ht="20.399999999999999" customHeight="1" x14ac:dyDescent="0.25">
      <c r="A33" s="138"/>
      <c r="B33" s="232">
        <v>45</v>
      </c>
      <c r="C33" s="265"/>
      <c r="D33" s="228"/>
      <c r="E33" s="138"/>
      <c r="F33" s="138"/>
      <c r="G33" s="265"/>
      <c r="H33" s="253"/>
      <c r="I33" s="264"/>
      <c r="J33" s="253"/>
      <c r="K33" s="264"/>
      <c r="L33" s="253"/>
      <c r="M33" s="264"/>
      <c r="N33" s="253"/>
      <c r="O33" s="265"/>
      <c r="P33" s="356"/>
    </row>
    <row r="34" spans="1:16" ht="20.399999999999999" customHeight="1" x14ac:dyDescent="0.25">
      <c r="A34" s="138"/>
      <c r="B34" s="232" t="s">
        <v>83</v>
      </c>
      <c r="C34" s="265"/>
      <c r="D34" s="228"/>
      <c r="E34" s="138"/>
      <c r="F34" s="138"/>
      <c r="G34" s="265"/>
      <c r="H34" s="253"/>
      <c r="I34" s="264"/>
      <c r="J34" s="253"/>
      <c r="K34" s="264"/>
      <c r="L34" s="253"/>
      <c r="M34" s="264"/>
      <c r="N34" s="253"/>
      <c r="O34" s="265"/>
      <c r="P34" s="356"/>
    </row>
    <row r="35" spans="1:16" ht="20.399999999999999" customHeight="1" x14ac:dyDescent="0.25">
      <c r="A35" s="138"/>
      <c r="B35" s="232" t="s">
        <v>78</v>
      </c>
      <c r="C35" s="265"/>
      <c r="D35" s="228"/>
      <c r="E35" s="138"/>
      <c r="F35" s="138"/>
      <c r="G35" s="265"/>
      <c r="H35" s="253"/>
      <c r="I35" s="264"/>
      <c r="J35" s="253"/>
      <c r="K35" s="264"/>
      <c r="L35" s="253"/>
      <c r="M35" s="264"/>
      <c r="N35" s="253"/>
      <c r="O35" s="265"/>
      <c r="P35" s="356"/>
    </row>
    <row r="36" spans="1:16" ht="20.100000000000001" customHeight="1" x14ac:dyDescent="0.25">
      <c r="A36" s="138"/>
      <c r="B36" s="175" t="s">
        <v>79</v>
      </c>
      <c r="C36" s="138"/>
      <c r="D36" s="161"/>
      <c r="E36" s="138"/>
      <c r="F36" s="138"/>
      <c r="G36" s="138"/>
      <c r="H36" s="254">
        <f>SUM(H30:H35)</f>
        <v>0</v>
      </c>
      <c r="I36" s="247"/>
      <c r="J36" s="254">
        <f>SUM(J30:J35)</f>
        <v>0</v>
      </c>
      <c r="K36" s="247"/>
      <c r="L36" s="254">
        <f>SUM(L30:L35)</f>
        <v>0</v>
      </c>
      <c r="M36" s="247"/>
      <c r="N36" s="254">
        <f>SUM(N30:N35)</f>
        <v>0</v>
      </c>
      <c r="O36" s="138"/>
      <c r="P36" s="357"/>
    </row>
    <row r="37" spans="1:16" ht="15.6" x14ac:dyDescent="0.3">
      <c r="A37" s="138"/>
      <c r="B37" s="161"/>
      <c r="C37" s="138"/>
      <c r="D37" s="161"/>
      <c r="E37" s="138"/>
      <c r="F37" s="138"/>
      <c r="G37" s="138"/>
      <c r="H37" s="170"/>
      <c r="I37" s="138"/>
      <c r="J37" s="170"/>
      <c r="K37" s="138"/>
      <c r="L37" s="170"/>
      <c r="M37" s="138"/>
      <c r="N37" s="170"/>
      <c r="O37" s="138"/>
      <c r="P37" s="174"/>
    </row>
    <row r="38" spans="1:16" ht="15.6" x14ac:dyDescent="0.3">
      <c r="A38" s="138"/>
      <c r="B38" s="161" t="s">
        <v>77</v>
      </c>
      <c r="C38" s="138"/>
      <c r="D38" s="138"/>
      <c r="E38" s="138"/>
      <c r="F38" s="138"/>
      <c r="G38" s="138"/>
      <c r="H38" s="176" t="s">
        <v>80</v>
      </c>
      <c r="I38" s="140"/>
      <c r="J38" s="176" t="s">
        <v>80</v>
      </c>
      <c r="K38" s="140"/>
      <c r="L38" s="176" t="s">
        <v>80</v>
      </c>
      <c r="M38" s="140"/>
      <c r="N38" s="176" t="s">
        <v>80</v>
      </c>
      <c r="O38" s="138"/>
      <c r="P38" s="174"/>
    </row>
    <row r="39" spans="1:16" ht="15.6" x14ac:dyDescent="0.3">
      <c r="A39" s="138"/>
      <c r="B39" s="161"/>
      <c r="C39" s="138"/>
      <c r="D39" s="138"/>
      <c r="E39" s="138"/>
      <c r="F39" s="138"/>
      <c r="G39" s="138"/>
      <c r="H39" s="176"/>
      <c r="I39" s="140"/>
      <c r="J39" s="176"/>
      <c r="K39" s="140"/>
      <c r="L39" s="176"/>
      <c r="M39" s="140"/>
      <c r="N39" s="176"/>
      <c r="O39" s="138"/>
      <c r="P39" s="174"/>
    </row>
    <row r="40" spans="1:16" ht="20.399999999999999" customHeight="1" x14ac:dyDescent="0.25">
      <c r="A40" s="138"/>
      <c r="B40" s="232">
        <v>30</v>
      </c>
      <c r="C40" s="265"/>
      <c r="D40" s="228"/>
      <c r="E40" s="265"/>
      <c r="F40" s="265"/>
      <c r="G40" s="265"/>
      <c r="H40" s="253"/>
      <c r="I40" s="264"/>
      <c r="J40" s="253"/>
      <c r="K40" s="264"/>
      <c r="L40" s="253"/>
      <c r="M40" s="264"/>
      <c r="N40" s="253"/>
      <c r="O40" s="265"/>
      <c r="P40" s="355"/>
    </row>
    <row r="41" spans="1:16" ht="20.399999999999999" customHeight="1" x14ac:dyDescent="0.25">
      <c r="A41" s="138"/>
      <c r="B41" s="232">
        <v>35</v>
      </c>
      <c r="C41" s="265"/>
      <c r="D41" s="228"/>
      <c r="E41" s="265"/>
      <c r="F41" s="265"/>
      <c r="G41" s="265"/>
      <c r="H41" s="253"/>
      <c r="I41" s="264"/>
      <c r="J41" s="253"/>
      <c r="K41" s="264"/>
      <c r="L41" s="253"/>
      <c r="M41" s="264"/>
      <c r="N41" s="253"/>
      <c r="O41" s="265"/>
      <c r="P41" s="356"/>
    </row>
    <row r="42" spans="1:16" ht="20.399999999999999" customHeight="1" x14ac:dyDescent="0.25">
      <c r="A42" s="138"/>
      <c r="B42" s="232">
        <v>40</v>
      </c>
      <c r="C42" s="265"/>
      <c r="D42" s="228"/>
      <c r="E42" s="265"/>
      <c r="F42" s="265"/>
      <c r="G42" s="265"/>
      <c r="H42" s="253"/>
      <c r="I42" s="264"/>
      <c r="J42" s="253"/>
      <c r="K42" s="264"/>
      <c r="L42" s="253"/>
      <c r="M42" s="264"/>
      <c r="N42" s="253"/>
      <c r="O42" s="265"/>
      <c r="P42" s="356"/>
    </row>
    <row r="43" spans="1:16" ht="20.399999999999999" customHeight="1" x14ac:dyDescent="0.25">
      <c r="A43" s="138"/>
      <c r="B43" s="232">
        <v>45</v>
      </c>
      <c r="C43" s="265"/>
      <c r="D43" s="228"/>
      <c r="E43" s="265"/>
      <c r="F43" s="265"/>
      <c r="G43" s="265"/>
      <c r="H43" s="253"/>
      <c r="I43" s="264"/>
      <c r="J43" s="253"/>
      <c r="K43" s="264"/>
      <c r="L43" s="253"/>
      <c r="M43" s="264"/>
      <c r="N43" s="253"/>
      <c r="O43" s="265"/>
      <c r="P43" s="356"/>
    </row>
    <row r="44" spans="1:16" ht="20.399999999999999" customHeight="1" x14ac:dyDescent="0.25">
      <c r="A44" s="138"/>
      <c r="B44" s="232" t="s">
        <v>83</v>
      </c>
      <c r="C44" s="265"/>
      <c r="D44" s="228"/>
      <c r="E44" s="265"/>
      <c r="F44" s="265"/>
      <c r="G44" s="265"/>
      <c r="H44" s="253"/>
      <c r="I44" s="264"/>
      <c r="J44" s="253"/>
      <c r="K44" s="264"/>
      <c r="L44" s="253"/>
      <c r="M44" s="264"/>
      <c r="N44" s="253"/>
      <c r="O44" s="265"/>
      <c r="P44" s="356"/>
    </row>
    <row r="45" spans="1:16" ht="20.399999999999999" customHeight="1" x14ac:dyDescent="0.25">
      <c r="A45" s="138"/>
      <c r="B45" s="232" t="s">
        <v>78</v>
      </c>
      <c r="C45" s="265"/>
      <c r="D45" s="228"/>
      <c r="E45" s="265"/>
      <c r="F45" s="265"/>
      <c r="G45" s="265"/>
      <c r="H45" s="253"/>
      <c r="I45" s="264"/>
      <c r="J45" s="253"/>
      <c r="K45" s="264"/>
      <c r="L45" s="253"/>
      <c r="M45" s="264"/>
      <c r="N45" s="253"/>
      <c r="O45" s="265"/>
      <c r="P45" s="356"/>
    </row>
    <row r="46" spans="1:16" ht="18.600000000000001" customHeight="1" x14ac:dyDescent="0.25">
      <c r="A46" s="138"/>
      <c r="B46" s="175" t="s">
        <v>85</v>
      </c>
      <c r="C46" s="138"/>
      <c r="D46" s="138"/>
      <c r="E46" s="138"/>
      <c r="F46" s="138"/>
      <c r="G46" s="138"/>
      <c r="H46" s="254">
        <f>SUM(H40:H45)</f>
        <v>0</v>
      </c>
      <c r="I46" s="247"/>
      <c r="J46" s="254">
        <f>SUM(J40:J45)</f>
        <v>0</v>
      </c>
      <c r="K46" s="247"/>
      <c r="L46" s="254">
        <f>SUM(L40:L45)</f>
        <v>0</v>
      </c>
      <c r="M46" s="247"/>
      <c r="N46" s="254">
        <f>SUM(N40:N45)</f>
        <v>0</v>
      </c>
      <c r="O46" s="138"/>
      <c r="P46" s="357"/>
    </row>
    <row r="47" spans="1:16" ht="15.6" x14ac:dyDescent="0.3">
      <c r="A47" s="138"/>
      <c r="B47" s="161"/>
      <c r="C47" s="138"/>
      <c r="D47" s="138"/>
      <c r="E47" s="138"/>
      <c r="F47" s="138"/>
      <c r="G47" s="138"/>
      <c r="H47" s="170"/>
      <c r="I47" s="138"/>
      <c r="J47" s="170"/>
      <c r="K47" s="138"/>
      <c r="L47" s="170"/>
      <c r="M47" s="138"/>
      <c r="N47" s="170"/>
      <c r="O47" s="138"/>
      <c r="P47" s="174"/>
    </row>
    <row r="48" spans="1:16" ht="15.6" x14ac:dyDescent="0.3">
      <c r="A48" s="138"/>
      <c r="B48" s="161"/>
      <c r="C48" s="138"/>
      <c r="D48" s="138"/>
      <c r="E48" s="138"/>
      <c r="F48" s="138"/>
      <c r="G48" s="138"/>
      <c r="H48" s="170"/>
      <c r="I48" s="138"/>
      <c r="J48" s="170"/>
      <c r="K48" s="138"/>
      <c r="L48" s="170"/>
      <c r="M48" s="138"/>
      <c r="N48" s="170"/>
      <c r="O48" s="138"/>
      <c r="P48" s="174"/>
    </row>
    <row r="49" spans="1:20" ht="15.6" x14ac:dyDescent="0.3">
      <c r="A49" s="138"/>
      <c r="B49" s="157" t="s">
        <v>102</v>
      </c>
      <c r="C49" s="138"/>
      <c r="D49" s="138"/>
      <c r="E49" s="138"/>
      <c r="F49" s="138"/>
      <c r="G49" s="138"/>
      <c r="H49" s="170"/>
      <c r="I49" s="138"/>
      <c r="J49" s="170"/>
      <c r="K49" s="138"/>
      <c r="L49" s="170"/>
      <c r="M49" s="138"/>
      <c r="N49" s="170"/>
      <c r="O49" s="138"/>
      <c r="P49" s="174"/>
    </row>
    <row r="50" spans="1:20" ht="12.6" customHeight="1" x14ac:dyDescent="0.3">
      <c r="A50" s="138"/>
      <c r="B50" s="157"/>
      <c r="C50" s="138"/>
      <c r="D50" s="138"/>
      <c r="E50" s="138"/>
      <c r="F50" s="140" t="s">
        <v>111</v>
      </c>
      <c r="G50" s="138"/>
      <c r="H50" s="170"/>
      <c r="I50" s="138"/>
      <c r="J50" s="170"/>
      <c r="K50" s="138"/>
      <c r="L50" s="170"/>
      <c r="M50" s="138"/>
      <c r="N50" s="170"/>
      <c r="O50" s="138"/>
      <c r="P50" s="174"/>
    </row>
    <row r="51" spans="1:20" ht="19.350000000000001" customHeight="1" x14ac:dyDescent="0.3">
      <c r="A51" s="138"/>
      <c r="B51" s="175" t="s">
        <v>84</v>
      </c>
      <c r="C51" s="138"/>
      <c r="D51" s="138"/>
      <c r="E51" s="138"/>
      <c r="F51" s="180">
        <v>1</v>
      </c>
      <c r="G51" s="138"/>
      <c r="H51" s="246">
        <f>H23</f>
        <v>0</v>
      </c>
      <c r="I51" s="247"/>
      <c r="J51" s="246">
        <f>J23</f>
        <v>0</v>
      </c>
      <c r="K51" s="247"/>
      <c r="L51" s="246">
        <f>L23</f>
        <v>0</v>
      </c>
      <c r="M51" s="247"/>
      <c r="N51" s="246">
        <f>N23</f>
        <v>0</v>
      </c>
      <c r="O51" s="138"/>
      <c r="P51" s="174"/>
    </row>
    <row r="52" spans="1:20" ht="19.2" customHeight="1" x14ac:dyDescent="0.3">
      <c r="A52" s="138"/>
      <c r="B52" s="175" t="s">
        <v>0</v>
      </c>
      <c r="C52" s="138"/>
      <c r="D52" s="138"/>
      <c r="E52" s="138"/>
      <c r="F52" s="180">
        <v>2</v>
      </c>
      <c r="G52" s="138"/>
      <c r="H52" s="248">
        <f>H46</f>
        <v>0</v>
      </c>
      <c r="I52" s="249"/>
      <c r="J52" s="248">
        <f>J46</f>
        <v>0</v>
      </c>
      <c r="K52" s="249"/>
      <c r="L52" s="248">
        <f>L46</f>
        <v>0</v>
      </c>
      <c r="M52" s="249"/>
      <c r="N52" s="248">
        <f>N46</f>
        <v>0</v>
      </c>
      <c r="O52" s="138"/>
      <c r="P52" s="174"/>
    </row>
    <row r="53" spans="1:20" ht="19.350000000000001" customHeight="1" x14ac:dyDescent="0.25">
      <c r="A53" s="138"/>
      <c r="B53" s="170" t="s">
        <v>99</v>
      </c>
      <c r="C53" s="138"/>
      <c r="D53" s="138"/>
      <c r="E53" s="138"/>
      <c r="F53" s="138"/>
      <c r="G53" s="138"/>
      <c r="H53" s="250" t="e">
        <f>H51/H52</f>
        <v>#DIV/0!</v>
      </c>
      <c r="I53" s="251"/>
      <c r="J53" s="250" t="e">
        <f>J51/J52</f>
        <v>#DIV/0!</v>
      </c>
      <c r="K53" s="252"/>
      <c r="L53" s="250" t="e">
        <f>L51/L52</f>
        <v>#DIV/0!</v>
      </c>
      <c r="M53" s="251"/>
      <c r="N53" s="250" t="e">
        <f>N51/N52</f>
        <v>#DIV/0!</v>
      </c>
      <c r="O53" s="138"/>
      <c r="P53" s="161"/>
    </row>
    <row r="54" spans="1:20" ht="15.6" x14ac:dyDescent="0.3">
      <c r="A54" s="138"/>
      <c r="B54" s="170"/>
      <c r="C54" s="138"/>
      <c r="D54" s="138"/>
      <c r="E54" s="138"/>
      <c r="F54" s="138"/>
      <c r="G54" s="138"/>
      <c r="H54" s="170"/>
      <c r="I54" s="138"/>
      <c r="J54" s="170"/>
      <c r="K54" s="138"/>
      <c r="L54" s="170"/>
      <c r="M54" s="138"/>
      <c r="N54" s="170"/>
      <c r="O54" s="138"/>
      <c r="P54" s="174"/>
    </row>
    <row r="55" spans="1:20" x14ac:dyDescent="0.25">
      <c r="A55" s="138"/>
      <c r="B55" s="138"/>
      <c r="C55" s="138"/>
      <c r="D55" s="159"/>
      <c r="E55" s="138"/>
      <c r="F55" s="138"/>
      <c r="G55" s="138"/>
      <c r="H55" s="138"/>
      <c r="I55" s="138"/>
      <c r="J55" s="138"/>
      <c r="K55" s="138"/>
      <c r="L55" s="138"/>
      <c r="M55" s="162"/>
      <c r="N55" s="138"/>
      <c r="O55" s="138"/>
      <c r="P55" s="161"/>
    </row>
    <row r="56" spans="1:20" ht="15.6" x14ac:dyDescent="0.3">
      <c r="A56" s="138"/>
      <c r="B56" s="332" t="s">
        <v>66</v>
      </c>
      <c r="C56" s="138"/>
      <c r="D56" s="140"/>
      <c r="E56" s="138"/>
      <c r="O56" s="138"/>
      <c r="P56" s="161"/>
    </row>
    <row r="57" spans="1:20" x14ac:dyDescent="0.25">
      <c r="A57" s="138"/>
      <c r="B57" s="161"/>
      <c r="C57" s="161"/>
      <c r="D57" s="161"/>
      <c r="E57" s="161"/>
      <c r="F57" s="13"/>
      <c r="G57" s="13"/>
      <c r="H57" s="13"/>
      <c r="I57" s="13"/>
      <c r="J57" s="13"/>
      <c r="O57" s="138"/>
      <c r="P57" s="161"/>
    </row>
    <row r="58" spans="1:20" s="10" customFormat="1" ht="21.6" customHeight="1" x14ac:dyDescent="0.3">
      <c r="B58" s="358" t="s">
        <v>208</v>
      </c>
      <c r="C58" s="358"/>
      <c r="D58" s="358"/>
      <c r="E58" s="358"/>
      <c r="F58" s="358"/>
      <c r="G58" s="358"/>
      <c r="H58" s="358"/>
      <c r="I58" s="358"/>
      <c r="J58" s="358"/>
      <c r="K58" s="358"/>
      <c r="L58" s="358"/>
      <c r="M58" s="358"/>
      <c r="N58" s="358"/>
      <c r="P58" s="217"/>
      <c r="Q58" s="268"/>
      <c r="R58" s="268"/>
      <c r="S58" s="268"/>
      <c r="T58" s="268"/>
    </row>
    <row r="59" spans="1:20" s="10" customFormat="1" ht="21.6" customHeight="1" x14ac:dyDescent="0.3">
      <c r="B59" s="358" t="s">
        <v>209</v>
      </c>
      <c r="C59" s="358"/>
      <c r="D59" s="358"/>
      <c r="E59" s="358"/>
      <c r="F59" s="358"/>
      <c r="G59" s="358"/>
      <c r="H59" s="358"/>
      <c r="I59" s="358"/>
      <c r="J59" s="358"/>
      <c r="K59" s="358"/>
      <c r="L59" s="358"/>
      <c r="M59" s="358"/>
      <c r="N59" s="358"/>
      <c r="P59" s="217"/>
      <c r="Q59" s="268"/>
      <c r="R59" s="268"/>
      <c r="S59" s="268"/>
      <c r="T59" s="268"/>
    </row>
    <row r="60" spans="1:20" s="93" customFormat="1" ht="13.8" x14ac:dyDescent="0.25">
      <c r="P60" s="97"/>
      <c r="Q60" s="269"/>
      <c r="R60" s="269"/>
      <c r="S60" s="269"/>
      <c r="T60" s="269"/>
    </row>
  </sheetData>
  <sheetProtection formatCells="0" formatColumns="0" formatRows="0" insertColumns="0" insertRows="0" deleteColumns="0" deleteRows="0" sort="0"/>
  <mergeCells count="5">
    <mergeCell ref="P14:P23"/>
    <mergeCell ref="P30:P36"/>
    <mergeCell ref="P40:P46"/>
    <mergeCell ref="B58:N58"/>
    <mergeCell ref="B59:N59"/>
  </mergeCells>
  <pageMargins left="0.7" right="0.7" top="0.75" bottom="0.75" header="0.3" footer="0.3"/>
  <pageSetup scale="4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 Down List'!$A$2:$A$3</xm:f>
          </x14:formula1>
          <xm:sqref>D14:D20 D40:D45 D30:D35</xm:sqref>
        </x14:dataValidation>
        <x14:dataValidation type="list" allowBlank="1" showInputMessage="1" showErrorMessage="1">
          <x14:formula1>
            <xm:f>'Drop Down List'!$B$2:$B$3</xm:f>
          </x14:formula1>
          <xm:sqref>N8 L8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110"/>
  <sheetViews>
    <sheetView zoomScale="90" zoomScaleNormal="90" workbookViewId="0">
      <pane ySplit="10" topLeftCell="A11" activePane="bottomLeft" state="frozen"/>
      <selection pane="bottomLeft" activeCell="N90" sqref="N90"/>
    </sheetView>
  </sheetViews>
  <sheetFormatPr defaultColWidth="9.109375" defaultRowHeight="15" x14ac:dyDescent="0.25"/>
  <cols>
    <col min="1" max="1" width="5.109375" style="4" customWidth="1"/>
    <col min="2" max="2" width="50.109375" style="4" customWidth="1"/>
    <col min="3" max="3" width="3.88671875" style="4" customWidth="1"/>
    <col min="4" max="4" width="7.33203125" style="4" bestFit="1" customWidth="1"/>
    <col min="5" max="5" width="3.5546875" style="4" customWidth="1"/>
    <col min="6" max="6" width="22.6640625" style="4" bestFit="1" customWidth="1"/>
    <col min="7" max="7" width="3.109375" style="4" customWidth="1"/>
    <col min="8" max="8" width="22.6640625" style="4" bestFit="1" customWidth="1"/>
    <col min="9" max="9" width="3.44140625" style="4" customWidth="1"/>
    <col min="10" max="10" width="22.6640625" style="4" bestFit="1" customWidth="1"/>
    <col min="11" max="11" width="3.5546875" style="4" customWidth="1"/>
    <col min="12" max="12" width="22.6640625" style="4" bestFit="1" customWidth="1"/>
    <col min="13" max="13" width="2.88671875" style="4" customWidth="1"/>
    <col min="14" max="14" width="47.5546875" style="13" customWidth="1"/>
    <col min="15" max="18" width="9.109375" style="265"/>
    <col min="19" max="16384" width="9.109375" style="4"/>
  </cols>
  <sheetData>
    <row r="1" spans="2:18" x14ac:dyDescent="0.25">
      <c r="L1" s="78" t="s">
        <v>88</v>
      </c>
      <c r="M1" s="80"/>
      <c r="N1" s="225"/>
    </row>
    <row r="2" spans="2:18" x14ac:dyDescent="0.25">
      <c r="L2" s="78" t="s">
        <v>89</v>
      </c>
      <c r="M2" s="80"/>
      <c r="N2" s="225"/>
    </row>
    <row r="3" spans="2:18" x14ac:dyDescent="0.25">
      <c r="L3" s="78" t="s">
        <v>90</v>
      </c>
      <c r="M3" s="80"/>
      <c r="N3" s="225"/>
    </row>
    <row r="4" spans="2:18" x14ac:dyDescent="0.25">
      <c r="C4" s="92"/>
      <c r="D4" s="92"/>
      <c r="E4" s="92"/>
      <c r="F4" s="92"/>
      <c r="G4" s="92"/>
      <c r="H4" s="92"/>
      <c r="I4" s="92"/>
      <c r="L4" s="78" t="s">
        <v>91</v>
      </c>
      <c r="M4" s="80"/>
      <c r="N4" s="225"/>
    </row>
    <row r="5" spans="2:18" x14ac:dyDescent="0.25">
      <c r="L5" s="78" t="s">
        <v>92</v>
      </c>
      <c r="M5" s="80"/>
      <c r="N5" s="226"/>
    </row>
    <row r="6" spans="2:18" x14ac:dyDescent="0.25">
      <c r="L6" s="78"/>
      <c r="M6" s="80"/>
      <c r="N6" s="127"/>
    </row>
    <row r="7" spans="2:18" ht="26.1" customHeight="1" x14ac:dyDescent="0.25">
      <c r="B7" s="9" t="s">
        <v>185</v>
      </c>
    </row>
    <row r="8" spans="2:18" ht="32.25" customHeight="1" x14ac:dyDescent="0.3">
      <c r="B8" s="40"/>
      <c r="C8" s="8"/>
      <c r="D8" s="8"/>
      <c r="E8" s="8"/>
      <c r="F8" s="34" t="s">
        <v>81</v>
      </c>
      <c r="G8" s="18"/>
      <c r="H8" s="34" t="s">
        <v>116</v>
      </c>
      <c r="I8" s="35"/>
      <c r="J8" s="231" t="s">
        <v>62</v>
      </c>
      <c r="K8" s="35"/>
      <c r="L8" s="231" t="s">
        <v>60</v>
      </c>
      <c r="M8" s="35"/>
      <c r="N8" s="35" t="s">
        <v>49</v>
      </c>
    </row>
    <row r="9" spans="2:18" ht="18.600000000000001" customHeight="1" x14ac:dyDescent="0.3">
      <c r="F9" s="82">
        <f>'LDC Info'!E19</f>
        <v>2020</v>
      </c>
      <c r="G9" s="83"/>
      <c r="H9" s="82">
        <f>'LDC Info'!E17</f>
        <v>2021</v>
      </c>
      <c r="I9" s="84"/>
      <c r="J9" s="335">
        <f>H9</f>
        <v>2021</v>
      </c>
      <c r="K9" s="84"/>
      <c r="L9" s="335">
        <f>H9</f>
        <v>2021</v>
      </c>
      <c r="M9" s="38"/>
      <c r="N9" s="128"/>
    </row>
    <row r="10" spans="2:18" ht="21" customHeight="1" x14ac:dyDescent="0.3">
      <c r="F10" s="230" t="s">
        <v>74</v>
      </c>
      <c r="G10" s="85"/>
      <c r="H10" s="230" t="s">
        <v>74</v>
      </c>
      <c r="I10" s="86"/>
      <c r="J10" s="230" t="s">
        <v>74</v>
      </c>
      <c r="K10" s="87"/>
      <c r="L10" s="230" t="s">
        <v>74</v>
      </c>
      <c r="M10" s="25"/>
      <c r="N10" s="59"/>
    </row>
    <row r="11" spans="2:18" s="92" customFormat="1" ht="15.6" x14ac:dyDescent="0.3">
      <c r="F11" s="86"/>
      <c r="G11" s="85"/>
      <c r="H11" s="86"/>
      <c r="I11" s="86"/>
      <c r="J11" s="86"/>
      <c r="K11" s="87"/>
      <c r="L11" s="86"/>
      <c r="M11" s="25"/>
      <c r="N11" s="59"/>
      <c r="O11" s="265"/>
      <c r="P11" s="265"/>
      <c r="Q11" s="265"/>
      <c r="R11" s="265"/>
    </row>
    <row r="12" spans="2:18" ht="15.6" x14ac:dyDescent="0.3">
      <c r="B12" s="321" t="s">
        <v>244</v>
      </c>
      <c r="C12" s="58"/>
      <c r="D12" s="25"/>
      <c r="E12" s="25"/>
      <c r="F12" s="73"/>
      <c r="G12" s="25"/>
      <c r="H12" s="73"/>
      <c r="I12" s="73"/>
      <c r="J12" s="73"/>
      <c r="K12" s="73"/>
      <c r="L12" s="73"/>
      <c r="M12" s="57"/>
      <c r="N12" s="129"/>
    </row>
    <row r="13" spans="2:18" x14ac:dyDescent="0.25">
      <c r="D13" s="12"/>
      <c r="F13" s="11"/>
      <c r="H13" s="11"/>
      <c r="I13" s="11"/>
      <c r="J13" s="11"/>
      <c r="K13" s="11"/>
      <c r="L13" s="11"/>
      <c r="M13" s="11"/>
      <c r="N13" s="37"/>
    </row>
    <row r="14" spans="2:18" ht="15.6" x14ac:dyDescent="0.3">
      <c r="B14" s="8" t="s">
        <v>220</v>
      </c>
      <c r="C14" s="13"/>
      <c r="D14" s="12" t="s">
        <v>111</v>
      </c>
      <c r="E14" s="25"/>
      <c r="F14" s="30"/>
      <c r="G14" s="23"/>
      <c r="H14" s="30"/>
      <c r="I14" s="11"/>
      <c r="J14" s="30"/>
      <c r="K14" s="11"/>
      <c r="L14" s="30"/>
      <c r="M14" s="11"/>
      <c r="N14" s="37"/>
    </row>
    <row r="15" spans="2:18" ht="15.6" x14ac:dyDescent="0.3">
      <c r="B15" s="227" t="s">
        <v>42</v>
      </c>
      <c r="C15" s="260"/>
      <c r="D15" s="238">
        <v>1</v>
      </c>
      <c r="E15" s="272"/>
      <c r="F15" s="233"/>
      <c r="G15" s="261"/>
      <c r="H15" s="233"/>
      <c r="I15" s="265"/>
      <c r="J15" s="233"/>
      <c r="K15" s="265"/>
      <c r="L15" s="233"/>
      <c r="M15" s="265"/>
      <c r="N15" s="235"/>
    </row>
    <row r="16" spans="2:18" ht="15.6" x14ac:dyDescent="0.3">
      <c r="B16" s="227" t="s">
        <v>159</v>
      </c>
      <c r="C16" s="260"/>
      <c r="D16" s="238">
        <v>2</v>
      </c>
      <c r="E16" s="272"/>
      <c r="F16" s="233"/>
      <c r="G16" s="261"/>
      <c r="H16" s="233"/>
      <c r="I16" s="265"/>
      <c r="J16" s="233"/>
      <c r="K16" s="265"/>
      <c r="L16" s="233"/>
      <c r="M16" s="265"/>
      <c r="N16" s="235"/>
    </row>
    <row r="17" spans="2:18" s="92" customFormat="1" ht="15.6" x14ac:dyDescent="0.3">
      <c r="B17" s="227"/>
      <c r="C17" s="260"/>
      <c r="D17" s="238"/>
      <c r="E17" s="272"/>
      <c r="F17" s="233"/>
      <c r="G17" s="261"/>
      <c r="H17" s="233"/>
      <c r="I17" s="265"/>
      <c r="J17" s="233"/>
      <c r="K17" s="265"/>
      <c r="L17" s="233"/>
      <c r="M17" s="265"/>
      <c r="N17" s="235"/>
      <c r="O17" s="265"/>
      <c r="P17" s="265"/>
      <c r="Q17" s="265"/>
      <c r="R17" s="265"/>
    </row>
    <row r="18" spans="2:18" ht="15.6" x14ac:dyDescent="0.3">
      <c r="B18" s="11" t="s">
        <v>109</v>
      </c>
      <c r="C18" s="260"/>
      <c r="D18" s="12"/>
      <c r="E18" s="272"/>
      <c r="F18" s="179">
        <f>SUM(F15:F17)</f>
        <v>0</v>
      </c>
      <c r="G18" s="261"/>
      <c r="H18" s="179">
        <f>SUM(H15:H17)</f>
        <v>0</v>
      </c>
      <c r="I18" s="265"/>
      <c r="J18" s="179">
        <f>SUM(J15:J17)</f>
        <v>0</v>
      </c>
      <c r="K18" s="265"/>
      <c r="L18" s="179">
        <f>SUM(L15:L17)</f>
        <v>0</v>
      </c>
      <c r="M18" s="265"/>
    </row>
    <row r="19" spans="2:18" ht="15.6" x14ac:dyDescent="0.3">
      <c r="B19" s="13"/>
      <c r="C19" s="270"/>
      <c r="D19" s="12"/>
      <c r="E19" s="272"/>
      <c r="F19" s="30"/>
      <c r="G19" s="265"/>
      <c r="H19" s="30"/>
      <c r="I19" s="260"/>
      <c r="J19" s="30"/>
      <c r="K19" s="260"/>
      <c r="L19" s="30"/>
      <c r="M19" s="265"/>
    </row>
    <row r="20" spans="2:18" s="92" customFormat="1" ht="15.6" x14ac:dyDescent="0.3">
      <c r="B20" s="8" t="s">
        <v>221</v>
      </c>
      <c r="C20" s="270"/>
      <c r="D20" s="12"/>
      <c r="E20" s="272"/>
      <c r="F20" s="56"/>
      <c r="G20" s="265"/>
      <c r="H20" s="56"/>
      <c r="I20" s="260"/>
      <c r="J20" s="56"/>
      <c r="K20" s="260"/>
      <c r="L20" s="56"/>
      <c r="M20" s="265"/>
      <c r="N20" s="13"/>
      <c r="O20" s="265"/>
      <c r="P20" s="265"/>
      <c r="Q20" s="265"/>
      <c r="R20" s="265"/>
    </row>
    <row r="21" spans="2:18" ht="15.6" x14ac:dyDescent="0.3">
      <c r="B21" s="227" t="s">
        <v>145</v>
      </c>
      <c r="C21" s="260"/>
      <c r="D21" s="238">
        <v>3</v>
      </c>
      <c r="E21" s="272"/>
      <c r="F21" s="233"/>
      <c r="G21" s="261"/>
      <c r="H21" s="233"/>
      <c r="I21" s="265"/>
      <c r="J21" s="233"/>
      <c r="K21" s="265"/>
      <c r="L21" s="233"/>
      <c r="M21" s="265"/>
      <c r="N21" s="239"/>
    </row>
    <row r="22" spans="2:18" s="92" customFormat="1" ht="15.6" x14ac:dyDescent="0.3">
      <c r="B22" s="234"/>
      <c r="C22" s="260"/>
      <c r="D22" s="238"/>
      <c r="E22" s="272"/>
      <c r="F22" s="233"/>
      <c r="G22" s="261"/>
      <c r="H22" s="233"/>
      <c r="I22" s="265"/>
      <c r="J22" s="233"/>
      <c r="K22" s="265"/>
      <c r="L22" s="233"/>
      <c r="M22" s="265"/>
      <c r="N22" s="235"/>
      <c r="O22" s="265"/>
      <c r="P22" s="265"/>
      <c r="Q22" s="265"/>
      <c r="R22" s="265"/>
    </row>
    <row r="23" spans="2:18" ht="15.6" x14ac:dyDescent="0.3">
      <c r="B23" s="11" t="s">
        <v>110</v>
      </c>
      <c r="C23" s="260"/>
      <c r="D23" s="12"/>
      <c r="E23" s="272"/>
      <c r="F23" s="179">
        <f>SUM(F21:F22)</f>
        <v>0</v>
      </c>
      <c r="G23" s="261"/>
      <c r="H23" s="179">
        <f>SUM(H21:H22)</f>
        <v>0</v>
      </c>
      <c r="I23" s="265"/>
      <c r="J23" s="179">
        <f>SUM(J21:J22)</f>
        <v>0</v>
      </c>
      <c r="K23" s="265"/>
      <c r="L23" s="179">
        <f>SUM(L21:L22)</f>
        <v>0</v>
      </c>
      <c r="M23" s="265"/>
    </row>
    <row r="24" spans="2:18" ht="15.6" x14ac:dyDescent="0.3">
      <c r="B24" s="13"/>
      <c r="C24" s="270"/>
      <c r="D24" s="12"/>
      <c r="E24" s="272"/>
      <c r="G24" s="265"/>
      <c r="I24" s="266"/>
      <c r="K24" s="2"/>
      <c r="M24" s="265"/>
    </row>
    <row r="25" spans="2:18" ht="15.6" x14ac:dyDescent="0.3">
      <c r="B25" s="8" t="s">
        <v>222</v>
      </c>
      <c r="C25" s="270"/>
      <c r="D25" s="12"/>
      <c r="E25" s="272"/>
      <c r="G25" s="265"/>
      <c r="I25" s="266"/>
      <c r="K25" s="2"/>
      <c r="M25" s="265"/>
    </row>
    <row r="26" spans="2:18" ht="15.6" x14ac:dyDescent="0.3">
      <c r="B26" s="227" t="s">
        <v>158</v>
      </c>
      <c r="C26" s="260"/>
      <c r="D26" s="238">
        <v>4</v>
      </c>
      <c r="E26" s="272"/>
      <c r="F26" s="233"/>
      <c r="G26" s="261"/>
      <c r="H26" s="233"/>
      <c r="I26" s="265"/>
      <c r="J26" s="233"/>
      <c r="K26" s="265"/>
      <c r="L26" s="233"/>
      <c r="M26" s="265"/>
      <c r="N26" s="235"/>
    </row>
    <row r="27" spans="2:18" ht="15.6" x14ac:dyDescent="0.3">
      <c r="B27" s="235" t="s">
        <v>273</v>
      </c>
      <c r="C27" s="271"/>
      <c r="D27" s="238">
        <v>5</v>
      </c>
      <c r="E27" s="272"/>
      <c r="F27" s="233"/>
      <c r="G27" s="261"/>
      <c r="H27" s="233"/>
      <c r="I27" s="265"/>
      <c r="J27" s="233"/>
      <c r="K27" s="265"/>
      <c r="L27" s="233"/>
      <c r="M27" s="265"/>
      <c r="N27" s="239"/>
    </row>
    <row r="28" spans="2:18" s="92" customFormat="1" ht="15.6" x14ac:dyDescent="0.3">
      <c r="B28" s="235"/>
      <c r="C28" s="271"/>
      <c r="D28" s="238"/>
      <c r="E28" s="272"/>
      <c r="F28" s="233"/>
      <c r="G28" s="261"/>
      <c r="H28" s="233"/>
      <c r="I28" s="265"/>
      <c r="J28" s="233"/>
      <c r="K28" s="265"/>
      <c r="L28" s="233"/>
      <c r="M28" s="265"/>
      <c r="N28" s="235"/>
      <c r="O28" s="265"/>
      <c r="P28" s="265"/>
      <c r="Q28" s="265"/>
      <c r="R28" s="265"/>
    </row>
    <row r="29" spans="2:18" ht="15.6" x14ac:dyDescent="0.3">
      <c r="B29" s="13" t="s">
        <v>12</v>
      </c>
      <c r="C29" s="13"/>
      <c r="D29" s="12"/>
      <c r="E29" s="25"/>
      <c r="F29" s="179">
        <f>SUM(F26:F28)</f>
        <v>0</v>
      </c>
      <c r="G29" s="265"/>
      <c r="H29" s="179">
        <f>SUM(H26:H28)</f>
        <v>0</v>
      </c>
      <c r="I29" s="2"/>
      <c r="J29" s="179">
        <f>SUM(J26:J28)</f>
        <v>0</v>
      </c>
      <c r="K29" s="2"/>
      <c r="L29" s="179">
        <f>SUM(L26:L28)</f>
        <v>0</v>
      </c>
    </row>
    <row r="30" spans="2:18" ht="15.6" x14ac:dyDescent="0.3">
      <c r="B30" s="13"/>
      <c r="C30" s="13"/>
      <c r="D30" s="25"/>
      <c r="E30" s="25"/>
    </row>
    <row r="31" spans="2:18" ht="15.6" x14ac:dyDescent="0.3">
      <c r="B31" s="13" t="s">
        <v>86</v>
      </c>
      <c r="C31" s="13"/>
      <c r="D31" s="25"/>
      <c r="E31" s="25"/>
      <c r="F31" s="198">
        <f>F18+F23+F29</f>
        <v>0</v>
      </c>
      <c r="G31" s="199"/>
      <c r="H31" s="198">
        <f>H18+H23+H29</f>
        <v>0</v>
      </c>
      <c r="I31" s="199"/>
      <c r="J31" s="198">
        <f>J18+J23+J29</f>
        <v>0</v>
      </c>
      <c r="K31" s="199"/>
      <c r="L31" s="198">
        <f>L18+L23+L29</f>
        <v>0</v>
      </c>
      <c r="N31" s="37"/>
    </row>
    <row r="32" spans="2:18" x14ac:dyDescent="0.25">
      <c r="B32" s="4" t="s">
        <v>0</v>
      </c>
      <c r="C32" s="13"/>
      <c r="D32" s="92"/>
      <c r="F32" s="258">
        <f>'2. Attacher and Pole Data'!H52</f>
        <v>0</v>
      </c>
      <c r="G32" s="259"/>
      <c r="H32" s="258">
        <f>'2. Attacher and Pole Data'!J52</f>
        <v>0</v>
      </c>
      <c r="I32" s="259"/>
      <c r="J32" s="258">
        <f>'2. Attacher and Pole Data'!L52</f>
        <v>0</v>
      </c>
      <c r="K32" s="259"/>
      <c r="L32" s="258">
        <f>'2. Attacher and Pole Data'!N52</f>
        <v>0</v>
      </c>
      <c r="N32" s="37"/>
    </row>
    <row r="33" spans="2:18" x14ac:dyDescent="0.25">
      <c r="B33" s="13" t="s">
        <v>50</v>
      </c>
      <c r="C33" s="13"/>
      <c r="F33" s="182" t="e">
        <f>F31/F32</f>
        <v>#DIV/0!</v>
      </c>
      <c r="H33" s="182" t="e">
        <f>H31/H32</f>
        <v>#DIV/0!</v>
      </c>
      <c r="J33" s="182" t="e">
        <f>J31/J32</f>
        <v>#DIV/0!</v>
      </c>
      <c r="L33" s="182" t="e">
        <f>L31/L32</f>
        <v>#DIV/0!</v>
      </c>
      <c r="N33" s="37"/>
    </row>
    <row r="34" spans="2:18" x14ac:dyDescent="0.25">
      <c r="B34" s="13" t="s">
        <v>99</v>
      </c>
      <c r="C34" s="13"/>
      <c r="F34" s="183" t="e">
        <f>'2. Attacher and Pole Data'!H53</f>
        <v>#DIV/0!</v>
      </c>
      <c r="G34" s="184"/>
      <c r="H34" s="183" t="e">
        <f>'2. Attacher and Pole Data'!J53</f>
        <v>#DIV/0!</v>
      </c>
      <c r="I34" s="184"/>
      <c r="J34" s="183" t="e">
        <f>'2. Attacher and Pole Data'!L53</f>
        <v>#DIV/0!</v>
      </c>
      <c r="K34" s="184"/>
      <c r="L34" s="183" t="e">
        <f>'2. Attacher and Pole Data'!N53</f>
        <v>#DIV/0!</v>
      </c>
      <c r="N34" s="37"/>
    </row>
    <row r="35" spans="2:18" x14ac:dyDescent="0.25">
      <c r="B35" s="13"/>
      <c r="C35" s="13"/>
      <c r="F35" s="72"/>
      <c r="H35" s="72"/>
      <c r="J35" s="72"/>
      <c r="L35" s="72"/>
      <c r="N35" s="37"/>
    </row>
    <row r="36" spans="2:18" ht="15.6" x14ac:dyDescent="0.3">
      <c r="B36" s="59" t="s">
        <v>100</v>
      </c>
      <c r="C36" s="59"/>
      <c r="D36" s="8"/>
      <c r="E36" s="8"/>
      <c r="F36" s="185" t="e">
        <f>F33/F34</f>
        <v>#DIV/0!</v>
      </c>
      <c r="G36" s="186"/>
      <c r="H36" s="185" t="e">
        <f>H33/H34</f>
        <v>#DIV/0!</v>
      </c>
      <c r="I36" s="186"/>
      <c r="J36" s="185" t="e">
        <f>J33/J34</f>
        <v>#DIV/0!</v>
      </c>
      <c r="K36" s="186"/>
      <c r="L36" s="185" t="e">
        <f>L33/L34</f>
        <v>#DIV/0!</v>
      </c>
      <c r="M36" s="186"/>
      <c r="N36" s="240"/>
    </row>
    <row r="37" spans="2:18" s="92" customFormat="1" ht="15.6" x14ac:dyDescent="0.3">
      <c r="B37" s="59"/>
      <c r="C37" s="59"/>
      <c r="D37" s="8"/>
      <c r="E37" s="8"/>
      <c r="F37" s="333"/>
      <c r="G37" s="186"/>
      <c r="H37" s="333"/>
      <c r="I37" s="186"/>
      <c r="J37" s="333"/>
      <c r="K37" s="186"/>
      <c r="L37" s="333"/>
      <c r="M37" s="186"/>
      <c r="N37" s="240"/>
      <c r="O37" s="265"/>
      <c r="P37" s="265"/>
      <c r="Q37" s="265"/>
      <c r="R37" s="265"/>
    </row>
    <row r="38" spans="2:18" x14ac:dyDescent="0.25">
      <c r="I38" s="2"/>
      <c r="K38" s="2"/>
      <c r="M38" s="2"/>
    </row>
    <row r="39" spans="2:18" ht="15.6" x14ac:dyDescent="0.3">
      <c r="B39" s="50" t="s">
        <v>66</v>
      </c>
      <c r="C39" s="92"/>
      <c r="D39" s="92"/>
      <c r="E39" s="92"/>
      <c r="F39" s="92"/>
      <c r="G39" s="92"/>
      <c r="H39" s="92"/>
      <c r="I39" s="92"/>
      <c r="J39" s="92"/>
      <c r="K39" s="2"/>
      <c r="M39" s="2"/>
    </row>
    <row r="40" spans="2:18" x14ac:dyDescent="0.25">
      <c r="B40" s="12"/>
      <c r="C40" s="92"/>
      <c r="D40" s="92"/>
      <c r="E40" s="92"/>
      <c r="F40" s="92"/>
      <c r="G40" s="92"/>
      <c r="H40" s="92"/>
      <c r="I40" s="92"/>
      <c r="J40" s="92"/>
      <c r="K40" s="2"/>
      <c r="M40" s="2"/>
    </row>
    <row r="41" spans="2:18" s="93" customFormat="1" ht="20.399999999999999" customHeight="1" x14ac:dyDescent="0.25">
      <c r="B41" s="359" t="s">
        <v>219</v>
      </c>
      <c r="C41" s="359"/>
      <c r="D41" s="359"/>
      <c r="E41" s="359"/>
      <c r="F41" s="359"/>
      <c r="G41" s="359"/>
      <c r="H41" s="359"/>
      <c r="I41" s="359"/>
      <c r="J41" s="359"/>
      <c r="K41" s="359"/>
      <c r="L41" s="359"/>
      <c r="M41" s="10"/>
      <c r="N41" s="97"/>
      <c r="O41" s="269"/>
      <c r="P41" s="269"/>
      <c r="Q41" s="269"/>
      <c r="R41" s="269"/>
    </row>
    <row r="42" spans="2:18" s="93" customFormat="1" ht="20.399999999999999" customHeight="1" x14ac:dyDescent="0.25">
      <c r="B42" s="359" t="s">
        <v>209</v>
      </c>
      <c r="C42" s="359"/>
      <c r="D42" s="359"/>
      <c r="E42" s="359"/>
      <c r="F42" s="359"/>
      <c r="G42" s="359"/>
      <c r="H42" s="359"/>
      <c r="I42" s="359"/>
      <c r="J42" s="359"/>
      <c r="K42" s="359"/>
      <c r="L42" s="359"/>
      <c r="M42" s="10"/>
      <c r="N42" s="97"/>
      <c r="O42" s="269"/>
      <c r="P42" s="269"/>
      <c r="Q42" s="269"/>
      <c r="R42" s="269"/>
    </row>
    <row r="43" spans="2:18" s="93" customFormat="1" ht="20.399999999999999" customHeight="1" x14ac:dyDescent="0.25">
      <c r="B43" s="359" t="s">
        <v>211</v>
      </c>
      <c r="C43" s="359"/>
      <c r="D43" s="359"/>
      <c r="E43" s="359"/>
      <c r="F43" s="359"/>
      <c r="G43" s="359"/>
      <c r="H43" s="359"/>
      <c r="I43" s="359"/>
      <c r="J43" s="359"/>
      <c r="K43" s="359"/>
      <c r="L43" s="359"/>
      <c r="M43" s="10"/>
      <c r="N43" s="97"/>
      <c r="O43" s="269"/>
      <c r="P43" s="269"/>
      <c r="Q43" s="269"/>
      <c r="R43" s="269"/>
    </row>
    <row r="44" spans="2:18" s="93" customFormat="1" ht="20.399999999999999" customHeight="1" x14ac:dyDescent="0.25">
      <c r="B44" s="359" t="s">
        <v>212</v>
      </c>
      <c r="C44" s="359"/>
      <c r="D44" s="359"/>
      <c r="E44" s="359"/>
      <c r="F44" s="359"/>
      <c r="G44" s="359"/>
      <c r="H44" s="359"/>
      <c r="I44" s="359"/>
      <c r="J44" s="359"/>
      <c r="K44" s="359"/>
      <c r="L44" s="359"/>
      <c r="M44" s="10"/>
      <c r="N44" s="97"/>
      <c r="O44" s="269"/>
      <c r="P44" s="269"/>
      <c r="Q44" s="269"/>
      <c r="R44" s="269"/>
    </row>
    <row r="45" spans="2:18" s="93" customFormat="1" ht="20.399999999999999" customHeight="1" x14ac:dyDescent="0.25">
      <c r="B45" s="359" t="s">
        <v>213</v>
      </c>
      <c r="C45" s="359"/>
      <c r="D45" s="359"/>
      <c r="E45" s="359"/>
      <c r="F45" s="359"/>
      <c r="G45" s="359"/>
      <c r="H45" s="359"/>
      <c r="I45" s="359"/>
      <c r="J45" s="359"/>
      <c r="K45" s="359"/>
      <c r="L45" s="359"/>
      <c r="M45" s="10"/>
      <c r="N45" s="97"/>
      <c r="O45" s="269"/>
      <c r="P45" s="269"/>
      <c r="Q45" s="269"/>
      <c r="R45" s="269"/>
    </row>
    <row r="46" spans="2:18" s="269" customFormat="1" ht="20.399999999999999" customHeight="1" x14ac:dyDescent="0.25">
      <c r="B46" s="360"/>
      <c r="C46" s="360"/>
      <c r="D46" s="360"/>
      <c r="E46" s="360"/>
      <c r="F46" s="360"/>
      <c r="G46" s="360"/>
      <c r="H46" s="360"/>
      <c r="I46" s="360"/>
      <c r="J46" s="360"/>
      <c r="K46" s="360"/>
      <c r="L46" s="360"/>
      <c r="M46" s="268"/>
      <c r="N46" s="293"/>
    </row>
    <row r="47" spans="2:18" s="265" customFormat="1" x14ac:dyDescent="0.25">
      <c r="B47" s="280"/>
      <c r="C47" s="280"/>
      <c r="D47" s="280"/>
      <c r="E47" s="280"/>
      <c r="F47" s="280"/>
      <c r="G47" s="280"/>
      <c r="H47" s="280"/>
      <c r="I47" s="266"/>
      <c r="K47" s="266"/>
      <c r="M47" s="266"/>
      <c r="N47" s="270"/>
    </row>
    <row r="48" spans="2:18" s="265" customFormat="1" x14ac:dyDescent="0.25">
      <c r="N48" s="270"/>
    </row>
    <row r="49" spans="2:18" s="265" customFormat="1" ht="15.6" x14ac:dyDescent="0.3">
      <c r="B49" s="281" t="s">
        <v>103</v>
      </c>
      <c r="C49" s="279"/>
      <c r="D49" s="282"/>
      <c r="E49" s="282"/>
      <c r="F49" s="283"/>
      <c r="G49" s="282"/>
      <c r="H49" s="283"/>
      <c r="I49" s="283"/>
      <c r="J49" s="283"/>
      <c r="K49" s="283"/>
      <c r="L49" s="283"/>
      <c r="M49" s="283"/>
      <c r="N49" s="284"/>
    </row>
    <row r="50" spans="2:18" s="265" customFormat="1" x14ac:dyDescent="0.25">
      <c r="D50" s="266"/>
      <c r="E50" s="266"/>
      <c r="F50" s="260"/>
      <c r="G50" s="266"/>
      <c r="H50" s="260"/>
      <c r="I50" s="260"/>
      <c r="J50" s="260"/>
      <c r="K50" s="260"/>
      <c r="L50" s="260"/>
      <c r="M50" s="260"/>
      <c r="N50" s="271"/>
    </row>
    <row r="51" spans="2:18" s="265" customFormat="1" ht="15.6" x14ac:dyDescent="0.3">
      <c r="B51" s="322" t="s">
        <v>245</v>
      </c>
      <c r="E51" s="285"/>
      <c r="F51" s="260"/>
      <c r="G51" s="285"/>
      <c r="H51" s="260"/>
      <c r="I51" s="286"/>
      <c r="J51" s="260"/>
      <c r="K51" s="286"/>
      <c r="L51" s="260"/>
      <c r="M51" s="276"/>
      <c r="N51" s="271"/>
    </row>
    <row r="52" spans="2:18" s="265" customFormat="1" ht="15.6" x14ac:dyDescent="0.25">
      <c r="D52" s="261"/>
      <c r="E52" s="285"/>
      <c r="F52" s="260"/>
      <c r="G52" s="285"/>
      <c r="H52" s="260"/>
      <c r="I52" s="286"/>
      <c r="J52" s="260"/>
      <c r="K52" s="286"/>
      <c r="L52" s="260"/>
      <c r="M52" s="276"/>
      <c r="N52" s="271"/>
    </row>
    <row r="53" spans="2:18" ht="15.6" x14ac:dyDescent="0.3">
      <c r="B53" s="8" t="s">
        <v>51</v>
      </c>
      <c r="D53" s="12" t="s">
        <v>111</v>
      </c>
      <c r="E53" s="23"/>
      <c r="F53" s="11"/>
      <c r="G53" s="23"/>
      <c r="H53" s="11"/>
      <c r="I53" s="56"/>
      <c r="J53" s="11"/>
      <c r="K53" s="56"/>
      <c r="L53" s="11"/>
      <c r="M53" s="30"/>
      <c r="N53" s="37"/>
    </row>
    <row r="54" spans="2:18" s="92" customFormat="1" ht="15.6" x14ac:dyDescent="0.3">
      <c r="B54" s="8"/>
      <c r="D54" s="12"/>
      <c r="E54" s="23"/>
      <c r="F54" s="11"/>
      <c r="G54" s="23"/>
      <c r="H54" s="11"/>
      <c r="I54" s="56"/>
      <c r="J54" s="11"/>
      <c r="K54" s="56"/>
      <c r="L54" s="11"/>
      <c r="M54" s="30"/>
      <c r="N54" s="37"/>
      <c r="O54" s="265"/>
      <c r="P54" s="265"/>
      <c r="Q54" s="265"/>
      <c r="R54" s="265"/>
    </row>
    <row r="55" spans="2:18" x14ac:dyDescent="0.25">
      <c r="B55" s="11" t="s">
        <v>71</v>
      </c>
      <c r="C55" s="260"/>
      <c r="D55" s="12"/>
      <c r="E55" s="261"/>
      <c r="F55" s="237"/>
      <c r="G55" s="261"/>
      <c r="H55" s="237"/>
      <c r="I55" s="265"/>
      <c r="J55" s="237"/>
      <c r="K55" s="265"/>
      <c r="L55" s="237"/>
      <c r="M55" s="277"/>
      <c r="N55" s="235"/>
    </row>
    <row r="56" spans="2:18" s="92" customFormat="1" ht="15.6" x14ac:dyDescent="0.3">
      <c r="B56" s="8"/>
      <c r="D56" s="12"/>
      <c r="E56" s="23"/>
      <c r="F56" s="11"/>
      <c r="G56" s="23"/>
      <c r="H56" s="11"/>
      <c r="I56" s="56"/>
      <c r="J56" s="11"/>
      <c r="K56" s="56"/>
      <c r="L56" s="11"/>
      <c r="M56" s="30"/>
      <c r="N56" s="37"/>
      <c r="O56" s="265"/>
      <c r="P56" s="265"/>
      <c r="Q56" s="265"/>
      <c r="R56" s="265"/>
    </row>
    <row r="57" spans="2:18" ht="15.6" x14ac:dyDescent="0.25">
      <c r="B57" s="227" t="s">
        <v>229</v>
      </c>
      <c r="C57" s="260"/>
      <c r="D57" s="238">
        <v>1</v>
      </c>
      <c r="E57" s="261"/>
      <c r="F57" s="233"/>
      <c r="G57" s="261"/>
      <c r="H57" s="233"/>
      <c r="I57" s="265"/>
      <c r="J57" s="233"/>
      <c r="K57" s="265"/>
      <c r="L57" s="233"/>
      <c r="M57" s="276"/>
      <c r="N57" s="235"/>
    </row>
    <row r="58" spans="2:18" ht="15.6" x14ac:dyDescent="0.25">
      <c r="B58" s="227" t="s">
        <v>230</v>
      </c>
      <c r="C58" s="260"/>
      <c r="D58" s="238">
        <v>2</v>
      </c>
      <c r="E58" s="261"/>
      <c r="F58" s="236"/>
      <c r="G58" s="261"/>
      <c r="H58" s="233"/>
      <c r="I58" s="265"/>
      <c r="J58" s="236"/>
      <c r="K58" s="265"/>
      <c r="L58" s="236"/>
      <c r="M58" s="276"/>
      <c r="N58" s="235"/>
    </row>
    <row r="59" spans="2:18" s="92" customFormat="1" ht="15.6" x14ac:dyDescent="0.25">
      <c r="B59" s="227"/>
      <c r="C59" s="260"/>
      <c r="D59" s="238"/>
      <c r="E59" s="261"/>
      <c r="F59" s="233"/>
      <c r="G59" s="261"/>
      <c r="H59" s="233"/>
      <c r="I59" s="265"/>
      <c r="J59" s="233"/>
      <c r="K59" s="265"/>
      <c r="L59" s="233"/>
      <c r="M59" s="276"/>
      <c r="N59" s="235"/>
      <c r="O59" s="265"/>
      <c r="P59" s="265"/>
      <c r="Q59" s="265"/>
      <c r="R59" s="265"/>
    </row>
    <row r="60" spans="2:18" s="11" customFormat="1" ht="15.6" x14ac:dyDescent="0.25">
      <c r="B60" s="260"/>
      <c r="C60" s="260"/>
      <c r="D60" s="273"/>
      <c r="E60" s="273"/>
      <c r="F60" s="306"/>
      <c r="G60" s="273"/>
      <c r="H60" s="306"/>
      <c r="I60" s="260"/>
      <c r="J60" s="306"/>
      <c r="K60" s="260"/>
      <c r="L60" s="306"/>
      <c r="M60" s="276"/>
      <c r="N60" s="271"/>
      <c r="O60" s="260"/>
      <c r="P60" s="260"/>
      <c r="Q60" s="260"/>
      <c r="R60" s="260"/>
    </row>
    <row r="61" spans="2:18" s="11" customFormat="1" ht="15.6" x14ac:dyDescent="0.25">
      <c r="B61" s="11" t="s">
        <v>231</v>
      </c>
      <c r="C61" s="260"/>
      <c r="D61" s="12"/>
      <c r="E61" s="273"/>
      <c r="F61" s="312">
        <f>SUM(F57:F59)</f>
        <v>0</v>
      </c>
      <c r="G61" s="313"/>
      <c r="H61" s="312">
        <f>SUM(H57:H59)</f>
        <v>0</v>
      </c>
      <c r="I61" s="314"/>
      <c r="J61" s="312">
        <f>SUM(J57:J59)</f>
        <v>0</v>
      </c>
      <c r="K61" s="314"/>
      <c r="L61" s="312">
        <f>SUM(L57:L59)</f>
        <v>0</v>
      </c>
      <c r="M61" s="276"/>
      <c r="N61" s="37"/>
      <c r="O61" s="260"/>
      <c r="P61" s="260"/>
      <c r="Q61" s="260"/>
      <c r="R61" s="260"/>
    </row>
    <row r="62" spans="2:18" s="11" customFormat="1" ht="15.6" x14ac:dyDescent="0.25">
      <c r="B62" s="11" t="s">
        <v>0</v>
      </c>
      <c r="C62" s="260"/>
      <c r="D62" s="12"/>
      <c r="E62" s="273"/>
      <c r="F62" s="309">
        <f>'2. Attacher and Pole Data'!H52</f>
        <v>0</v>
      </c>
      <c r="G62" s="273"/>
      <c r="H62" s="309">
        <f>'2. Attacher and Pole Data'!J52</f>
        <v>0</v>
      </c>
      <c r="I62" s="260"/>
      <c r="J62" s="309">
        <f>'2. Attacher and Pole Data'!L52</f>
        <v>0</v>
      </c>
      <c r="K62" s="260"/>
      <c r="L62" s="309">
        <f>'2. Attacher and Pole Data'!N52</f>
        <v>0</v>
      </c>
      <c r="M62" s="276"/>
      <c r="N62" s="37"/>
      <c r="O62" s="260"/>
      <c r="P62" s="260"/>
      <c r="Q62" s="260"/>
      <c r="R62" s="260"/>
    </row>
    <row r="63" spans="2:18" s="11" customFormat="1" ht="15.6" x14ac:dyDescent="0.25">
      <c r="B63" s="11" t="s">
        <v>234</v>
      </c>
      <c r="C63" s="260"/>
      <c r="D63" s="12"/>
      <c r="E63" s="273"/>
      <c r="F63" s="179" t="e">
        <f>F61/F62</f>
        <v>#DIV/0!</v>
      </c>
      <c r="G63" s="273"/>
      <c r="H63" s="179" t="e">
        <f>H61/H62</f>
        <v>#DIV/0!</v>
      </c>
      <c r="I63" s="260"/>
      <c r="J63" s="179" t="e">
        <f>J61/J62</f>
        <v>#DIV/0!</v>
      </c>
      <c r="K63" s="260"/>
      <c r="L63" s="179" t="e">
        <f>L61/L62</f>
        <v>#DIV/0!</v>
      </c>
      <c r="M63" s="276"/>
      <c r="N63" s="37"/>
      <c r="O63" s="260"/>
      <c r="P63" s="260"/>
      <c r="Q63" s="260"/>
      <c r="R63" s="260"/>
    </row>
    <row r="64" spans="2:18" s="92" customFormat="1" x14ac:dyDescent="0.25">
      <c r="C64" s="265"/>
      <c r="D64" s="12"/>
      <c r="E64" s="265"/>
      <c r="F64" s="189"/>
      <c r="G64" s="274"/>
      <c r="H64" s="189"/>
      <c r="I64" s="275"/>
      <c r="J64" s="189"/>
      <c r="K64" s="275"/>
      <c r="L64" s="189"/>
      <c r="M64" s="260"/>
      <c r="N64" s="37"/>
      <c r="O64" s="265"/>
      <c r="P64" s="265"/>
      <c r="Q64" s="265"/>
      <c r="R64" s="265"/>
    </row>
    <row r="65" spans="2:18" ht="15.6" x14ac:dyDescent="0.3">
      <c r="B65" s="8" t="s">
        <v>52</v>
      </c>
      <c r="C65" s="265"/>
      <c r="D65" s="12"/>
      <c r="E65" s="265"/>
      <c r="F65" s="11"/>
      <c r="G65" s="265"/>
      <c r="H65" s="11"/>
      <c r="I65" s="260"/>
      <c r="J65" s="11"/>
      <c r="K65" s="260"/>
      <c r="L65" s="11"/>
      <c r="M65" s="260"/>
      <c r="N65" s="37"/>
    </row>
    <row r="66" spans="2:18" s="92" customFormat="1" ht="15.6" x14ac:dyDescent="0.3">
      <c r="B66" s="8"/>
      <c r="C66" s="265"/>
      <c r="D66" s="12"/>
      <c r="E66" s="265"/>
      <c r="F66" s="11"/>
      <c r="G66" s="265"/>
      <c r="H66" s="11"/>
      <c r="I66" s="260"/>
      <c r="J66" s="11"/>
      <c r="K66" s="260"/>
      <c r="L66" s="11"/>
      <c r="M66" s="260"/>
      <c r="N66" s="37"/>
      <c r="O66" s="265"/>
      <c r="P66" s="265"/>
      <c r="Q66" s="265"/>
      <c r="R66" s="265"/>
    </row>
    <row r="67" spans="2:18" x14ac:dyDescent="0.25">
      <c r="B67" s="11" t="s">
        <v>72</v>
      </c>
      <c r="C67" s="11"/>
      <c r="D67" s="12"/>
      <c r="E67" s="12"/>
      <c r="F67" s="237"/>
      <c r="G67" s="278"/>
      <c r="H67" s="237"/>
      <c r="I67" s="278"/>
      <c r="J67" s="237"/>
      <c r="K67" s="278"/>
      <c r="L67" s="237"/>
      <c r="M67" s="265"/>
      <c r="N67" s="235"/>
    </row>
    <row r="68" spans="2:18" s="11" customFormat="1" x14ac:dyDescent="0.25">
      <c r="D68" s="31"/>
      <c r="E68" s="31"/>
      <c r="F68" s="307"/>
      <c r="G68" s="308"/>
      <c r="H68" s="307"/>
      <c r="I68" s="308"/>
      <c r="J68" s="307"/>
      <c r="K68" s="308"/>
      <c r="L68" s="307"/>
      <c r="M68" s="260"/>
      <c r="N68" s="271"/>
      <c r="O68" s="260"/>
      <c r="P68" s="260"/>
      <c r="Q68" s="260"/>
      <c r="R68" s="260"/>
    </row>
    <row r="69" spans="2:18" x14ac:dyDescent="0.25">
      <c r="B69" s="227" t="s">
        <v>229</v>
      </c>
      <c r="C69" s="260"/>
      <c r="D69" s="238">
        <v>3</v>
      </c>
      <c r="E69" s="261"/>
      <c r="F69" s="233"/>
      <c r="G69" s="261"/>
      <c r="H69" s="233"/>
      <c r="I69" s="265"/>
      <c r="J69" s="233"/>
      <c r="K69" s="265"/>
      <c r="L69" s="233"/>
      <c r="M69" s="265"/>
      <c r="N69" s="235"/>
    </row>
    <row r="70" spans="2:18" s="92" customFormat="1" x14ac:dyDescent="0.25">
      <c r="B70" s="227" t="s">
        <v>230</v>
      </c>
      <c r="C70" s="260"/>
      <c r="D70" s="238">
        <v>4</v>
      </c>
      <c r="E70" s="261"/>
      <c r="F70" s="236"/>
      <c r="G70" s="261"/>
      <c r="H70" s="233"/>
      <c r="I70" s="265"/>
      <c r="J70" s="236"/>
      <c r="K70" s="265"/>
      <c r="L70" s="236"/>
      <c r="M70" s="265"/>
      <c r="N70" s="235"/>
      <c r="O70" s="265"/>
      <c r="P70" s="265"/>
      <c r="Q70" s="265"/>
      <c r="R70" s="265"/>
    </row>
    <row r="71" spans="2:18" x14ac:dyDescent="0.25">
      <c r="B71" s="227"/>
      <c r="C71" s="260"/>
      <c r="D71" s="238"/>
      <c r="E71" s="261"/>
      <c r="F71" s="233"/>
      <c r="G71" s="261"/>
      <c r="H71" s="233"/>
      <c r="I71" s="265"/>
      <c r="J71" s="233"/>
      <c r="K71" s="265"/>
      <c r="L71" s="233"/>
      <c r="M71" s="265"/>
      <c r="N71" s="235"/>
    </row>
    <row r="72" spans="2:18" s="11" customFormat="1" x14ac:dyDescent="0.25">
      <c r="B72" s="260"/>
      <c r="C72" s="260"/>
      <c r="D72" s="273"/>
      <c r="E72" s="273"/>
      <c r="F72" s="306"/>
      <c r="G72" s="273"/>
      <c r="H72" s="306"/>
      <c r="I72" s="260"/>
      <c r="J72" s="306"/>
      <c r="K72" s="260"/>
      <c r="L72" s="306"/>
      <c r="M72" s="260"/>
      <c r="N72" s="271"/>
      <c r="O72" s="260"/>
      <c r="P72" s="260"/>
      <c r="Q72" s="260"/>
      <c r="R72" s="260"/>
    </row>
    <row r="73" spans="2:18" s="11" customFormat="1" x14ac:dyDescent="0.25">
      <c r="B73" s="11" t="s">
        <v>233</v>
      </c>
      <c r="D73" s="12"/>
      <c r="E73" s="31"/>
      <c r="F73" s="312">
        <f>SUM(F69:F71)</f>
        <v>0</v>
      </c>
      <c r="G73" s="313"/>
      <c r="H73" s="312">
        <f>SUM(H69:H71)</f>
        <v>0</v>
      </c>
      <c r="I73" s="314"/>
      <c r="J73" s="312">
        <f>SUM(J69:J71)</f>
        <v>0</v>
      </c>
      <c r="K73" s="314"/>
      <c r="L73" s="312">
        <f>SUM(L69:L71)</f>
        <v>0</v>
      </c>
      <c r="M73" s="260"/>
      <c r="N73" s="37"/>
      <c r="O73" s="260"/>
      <c r="P73" s="260"/>
      <c r="Q73" s="260"/>
      <c r="R73" s="260"/>
    </row>
    <row r="74" spans="2:18" s="11" customFormat="1" x14ac:dyDescent="0.25">
      <c r="B74" s="11" t="s">
        <v>0</v>
      </c>
      <c r="D74" s="12"/>
      <c r="E74" s="31"/>
      <c r="F74" s="309">
        <f>'2. Attacher and Pole Data'!H52</f>
        <v>0</v>
      </c>
      <c r="G74" s="310"/>
      <c r="H74" s="309">
        <f>'2. Attacher and Pole Data'!J52</f>
        <v>0</v>
      </c>
      <c r="I74" s="311"/>
      <c r="J74" s="309">
        <f>'2. Attacher and Pole Data'!L52</f>
        <v>0</v>
      </c>
      <c r="K74" s="311"/>
      <c r="L74" s="309">
        <f>'2. Attacher and Pole Data'!N52</f>
        <v>0</v>
      </c>
      <c r="M74" s="260"/>
      <c r="N74" s="37"/>
      <c r="O74" s="260"/>
      <c r="P74" s="260"/>
      <c r="Q74" s="260"/>
      <c r="R74" s="260"/>
    </row>
    <row r="75" spans="2:18" s="11" customFormat="1" x14ac:dyDescent="0.25">
      <c r="B75" s="11" t="s">
        <v>235</v>
      </c>
      <c r="D75" s="12"/>
      <c r="E75" s="31"/>
      <c r="F75" s="179" t="e">
        <f>F73/F74</f>
        <v>#DIV/0!</v>
      </c>
      <c r="G75" s="273"/>
      <c r="H75" s="179" t="e">
        <f>H73/H74</f>
        <v>#DIV/0!</v>
      </c>
      <c r="I75" s="260"/>
      <c r="J75" s="179" t="e">
        <f>J73/J74</f>
        <v>#DIV/0!</v>
      </c>
      <c r="K75" s="260"/>
      <c r="L75" s="179" t="e">
        <f>L73/L74</f>
        <v>#DIV/0!</v>
      </c>
      <c r="M75" s="260"/>
      <c r="N75" s="37"/>
      <c r="O75" s="260"/>
      <c r="P75" s="260"/>
      <c r="Q75" s="260"/>
      <c r="R75" s="260"/>
    </row>
    <row r="76" spans="2:18" x14ac:dyDescent="0.25">
      <c r="D76" s="12"/>
      <c r="F76" s="11"/>
      <c r="H76" s="11"/>
      <c r="I76" s="11"/>
      <c r="J76" s="11"/>
      <c r="K76" s="11"/>
      <c r="L76" s="11"/>
    </row>
    <row r="77" spans="2:18" s="265" customFormat="1" ht="23.4" customHeight="1" x14ac:dyDescent="0.3">
      <c r="B77" s="322" t="s">
        <v>246</v>
      </c>
      <c r="D77" s="261"/>
      <c r="N77" s="270"/>
    </row>
    <row r="78" spans="2:18" s="265" customFormat="1" x14ac:dyDescent="0.25">
      <c r="D78" s="261"/>
      <c r="N78" s="270"/>
    </row>
    <row r="79" spans="2:18" s="265" customFormat="1" ht="15.6" x14ac:dyDescent="0.3">
      <c r="B79" s="279" t="s">
        <v>228</v>
      </c>
      <c r="D79" s="261"/>
      <c r="N79" s="270"/>
    </row>
    <row r="80" spans="2:18" s="265" customFormat="1" ht="15.6" x14ac:dyDescent="0.3">
      <c r="B80" s="279"/>
      <c r="D80" s="261"/>
      <c r="N80" s="270"/>
    </row>
    <row r="81" spans="2:18" x14ac:dyDescent="0.25">
      <c r="B81" s="11" t="s">
        <v>87</v>
      </c>
      <c r="C81" s="11"/>
      <c r="D81" s="12"/>
      <c r="E81" s="12"/>
      <c r="F81" s="237"/>
      <c r="G81" s="278"/>
      <c r="H81" s="237"/>
      <c r="I81" s="278"/>
      <c r="J81" s="237"/>
      <c r="K81" s="278"/>
      <c r="L81" s="237"/>
      <c r="M81" s="265"/>
      <c r="N81" s="235"/>
    </row>
    <row r="82" spans="2:18" s="11" customFormat="1" x14ac:dyDescent="0.25">
      <c r="D82" s="31"/>
      <c r="E82" s="31"/>
      <c r="F82" s="307"/>
      <c r="G82" s="308"/>
      <c r="H82" s="307"/>
      <c r="I82" s="308"/>
      <c r="J82" s="307"/>
      <c r="K82" s="308"/>
      <c r="L82" s="307"/>
      <c r="M82" s="260"/>
      <c r="N82" s="271"/>
      <c r="O82" s="260"/>
      <c r="P82" s="260"/>
      <c r="Q82" s="260"/>
      <c r="R82" s="260"/>
    </row>
    <row r="83" spans="2:18" x14ac:dyDescent="0.25">
      <c r="B83" s="227" t="s">
        <v>229</v>
      </c>
      <c r="C83" s="260"/>
      <c r="D83" s="238">
        <v>5</v>
      </c>
      <c r="E83" s="261"/>
      <c r="F83" s="233"/>
      <c r="G83" s="261"/>
      <c r="H83" s="233"/>
      <c r="I83" s="265"/>
      <c r="J83" s="233"/>
      <c r="K83" s="265"/>
      <c r="L83" s="233"/>
      <c r="M83" s="265"/>
      <c r="N83" s="235"/>
    </row>
    <row r="84" spans="2:18" x14ac:dyDescent="0.25">
      <c r="B84" s="227" t="s">
        <v>230</v>
      </c>
      <c r="C84" s="260"/>
      <c r="D84" s="304">
        <v>6</v>
      </c>
      <c r="E84" s="261"/>
      <c r="F84" s="236"/>
      <c r="G84" s="261"/>
      <c r="H84" s="236"/>
      <c r="I84" s="265"/>
      <c r="J84" s="236"/>
      <c r="K84" s="265"/>
      <c r="L84" s="236"/>
      <c r="M84" s="265"/>
      <c r="N84" s="305"/>
    </row>
    <row r="85" spans="2:18" s="92" customFormat="1" x14ac:dyDescent="0.25">
      <c r="B85" s="227"/>
      <c r="C85" s="260"/>
      <c r="D85" s="238"/>
      <c r="E85" s="261"/>
      <c r="F85" s="233"/>
      <c r="G85" s="261"/>
      <c r="H85" s="233"/>
      <c r="I85" s="265"/>
      <c r="J85" s="233"/>
      <c r="K85" s="265"/>
      <c r="L85" s="233"/>
      <c r="M85" s="265"/>
      <c r="N85" s="235"/>
      <c r="O85" s="265"/>
      <c r="P85" s="265"/>
      <c r="Q85" s="265"/>
      <c r="R85" s="265"/>
    </row>
    <row r="86" spans="2:18" s="11" customFormat="1" x14ac:dyDescent="0.25">
      <c r="B86" s="260"/>
      <c r="C86" s="260"/>
      <c r="D86" s="273"/>
      <c r="E86" s="273"/>
      <c r="F86" s="306"/>
      <c r="G86" s="273"/>
      <c r="H86" s="306"/>
      <c r="I86" s="260"/>
      <c r="J86" s="306"/>
      <c r="K86" s="260"/>
      <c r="L86" s="306"/>
      <c r="M86" s="260"/>
      <c r="N86" s="271"/>
      <c r="O86" s="260"/>
      <c r="P86" s="260"/>
      <c r="Q86" s="260"/>
      <c r="R86" s="260"/>
    </row>
    <row r="87" spans="2:18" s="11" customFormat="1" x14ac:dyDescent="0.25">
      <c r="B87" s="11" t="s">
        <v>232</v>
      </c>
      <c r="D87" s="12"/>
      <c r="E87" s="31"/>
      <c r="F87" s="315">
        <f>SUM(F83:F85)</f>
        <v>0</v>
      </c>
      <c r="G87" s="313"/>
      <c r="H87" s="315">
        <f>SUM(H83:H85)</f>
        <v>0</v>
      </c>
      <c r="I87" s="314"/>
      <c r="J87" s="315">
        <f>SUM(J83:J85)</f>
        <v>0</v>
      </c>
      <c r="K87" s="314"/>
      <c r="L87" s="315">
        <f>SUM(L83:L85)</f>
        <v>0</v>
      </c>
      <c r="M87" s="314"/>
      <c r="N87" s="37"/>
      <c r="O87" s="260"/>
      <c r="P87" s="260"/>
      <c r="Q87" s="260"/>
      <c r="R87" s="260"/>
    </row>
    <row r="88" spans="2:18" s="11" customFormat="1" x14ac:dyDescent="0.25">
      <c r="B88" s="11" t="s">
        <v>0</v>
      </c>
      <c r="D88" s="12"/>
      <c r="E88" s="31"/>
      <c r="F88" s="309">
        <f>'2. Attacher and Pole Data'!H52</f>
        <v>0</v>
      </c>
      <c r="G88" s="273"/>
      <c r="H88" s="309">
        <f>'2. Attacher and Pole Data'!J52</f>
        <v>0</v>
      </c>
      <c r="I88" s="260"/>
      <c r="J88" s="309">
        <f>'2. Attacher and Pole Data'!L52</f>
        <v>0</v>
      </c>
      <c r="K88" s="260"/>
      <c r="L88" s="309">
        <f>'2. Attacher and Pole Data'!N52</f>
        <v>0</v>
      </c>
      <c r="M88" s="260"/>
      <c r="N88" s="37"/>
      <c r="O88" s="260"/>
      <c r="P88" s="260"/>
      <c r="Q88" s="260"/>
      <c r="R88" s="260"/>
    </row>
    <row r="89" spans="2:18" s="11" customFormat="1" x14ac:dyDescent="0.25">
      <c r="B89" s="11" t="s">
        <v>236</v>
      </c>
      <c r="D89" s="12"/>
      <c r="E89" s="31"/>
      <c r="F89" s="179" t="e">
        <f>F87/F88</f>
        <v>#DIV/0!</v>
      </c>
      <c r="G89" s="273"/>
      <c r="H89" s="179" t="e">
        <f>H87/H88</f>
        <v>#DIV/0!</v>
      </c>
      <c r="I89" s="260"/>
      <c r="J89" s="179" t="e">
        <f>J87/J88</f>
        <v>#DIV/0!</v>
      </c>
      <c r="K89" s="260"/>
      <c r="L89" s="179" t="e">
        <f>L87/L88</f>
        <v>#DIV/0!</v>
      </c>
      <c r="M89" s="260"/>
      <c r="N89" s="37"/>
      <c r="O89" s="260"/>
      <c r="P89" s="260"/>
      <c r="Q89" s="260"/>
      <c r="R89" s="260"/>
    </row>
    <row r="90" spans="2:18" x14ac:dyDescent="0.25">
      <c r="D90" s="12"/>
      <c r="N90" s="37"/>
    </row>
    <row r="91" spans="2:18" x14ac:dyDescent="0.25">
      <c r="B91" s="4" t="s">
        <v>55</v>
      </c>
      <c r="D91" s="12"/>
      <c r="F91" s="325" t="e">
        <f>F63+F75+F89</f>
        <v>#DIV/0!</v>
      </c>
      <c r="G91" s="188"/>
      <c r="H91" s="187" t="e">
        <f>H63+H75+H89</f>
        <v>#DIV/0!</v>
      </c>
      <c r="I91" s="189"/>
      <c r="J91" s="187" t="e">
        <f>J63+J75+J89</f>
        <v>#DIV/0!</v>
      </c>
      <c r="K91" s="189"/>
      <c r="L91" s="187" t="e">
        <f>L63+L75+L89</f>
        <v>#DIV/0!</v>
      </c>
    </row>
    <row r="92" spans="2:18" s="11" customFormat="1" x14ac:dyDescent="0.25">
      <c r="D92" s="31"/>
      <c r="F92" s="189"/>
      <c r="G92" s="189"/>
      <c r="H92" s="189"/>
      <c r="I92" s="189"/>
      <c r="J92" s="189"/>
      <c r="K92" s="189"/>
      <c r="L92" s="189"/>
      <c r="N92" s="37"/>
      <c r="O92" s="260"/>
      <c r="P92" s="260"/>
      <c r="Q92" s="260"/>
      <c r="R92" s="260"/>
    </row>
    <row r="93" spans="2:18" x14ac:dyDescent="0.25">
      <c r="B93" s="4" t="s">
        <v>99</v>
      </c>
      <c r="D93" s="12"/>
      <c r="F93" s="195" t="e">
        <f>'2. Attacher and Pole Data'!H53</f>
        <v>#DIV/0!</v>
      </c>
      <c r="G93" s="184"/>
      <c r="H93" s="195" t="e">
        <f>'2. Attacher and Pole Data'!J53</f>
        <v>#DIV/0!</v>
      </c>
      <c r="I93" s="46"/>
      <c r="J93" s="195" t="e">
        <f>'2. Attacher and Pole Data'!L53</f>
        <v>#DIV/0!</v>
      </c>
      <c r="K93" s="46"/>
      <c r="L93" s="195" t="e">
        <f>'2. Attacher and Pole Data'!N53</f>
        <v>#DIV/0!</v>
      </c>
    </row>
    <row r="94" spans="2:18" x14ac:dyDescent="0.25">
      <c r="D94" s="12"/>
      <c r="F94" s="11"/>
      <c r="H94" s="11"/>
      <c r="I94" s="11"/>
      <c r="J94" s="11"/>
      <c r="K94" s="11"/>
      <c r="L94" s="11"/>
    </row>
    <row r="95" spans="2:18" ht="15.6" x14ac:dyDescent="0.3">
      <c r="B95" s="8" t="s">
        <v>101</v>
      </c>
      <c r="C95" s="8"/>
      <c r="D95" s="8"/>
      <c r="E95" s="8"/>
      <c r="F95" s="196" t="e">
        <f>F91/F93</f>
        <v>#DIV/0!</v>
      </c>
      <c r="G95" s="186"/>
      <c r="H95" s="196" t="e">
        <f>H91/H93</f>
        <v>#DIV/0!</v>
      </c>
      <c r="I95" s="197"/>
      <c r="J95" s="196" t="e">
        <f>J91/J93</f>
        <v>#DIV/0!</v>
      </c>
      <c r="K95" s="197"/>
      <c r="L95" s="196" t="e">
        <f>L91/L93</f>
        <v>#DIV/0!</v>
      </c>
      <c r="M95" s="8"/>
      <c r="N95" s="59"/>
    </row>
    <row r="96" spans="2:18" x14ac:dyDescent="0.25">
      <c r="F96" s="188"/>
      <c r="G96" s="188"/>
      <c r="H96" s="188"/>
      <c r="I96" s="188"/>
      <c r="J96" s="188"/>
      <c r="K96" s="188"/>
      <c r="L96" s="188"/>
    </row>
    <row r="97" spans="2:18" s="92" customFormat="1" x14ac:dyDescent="0.25">
      <c r="F97" s="188"/>
      <c r="G97" s="188"/>
      <c r="H97" s="188"/>
      <c r="I97" s="188"/>
      <c r="J97" s="188"/>
      <c r="K97" s="188"/>
      <c r="L97" s="188"/>
      <c r="N97" s="13"/>
      <c r="O97" s="265"/>
      <c r="P97" s="265"/>
      <c r="Q97" s="265"/>
      <c r="R97" s="265"/>
    </row>
    <row r="98" spans="2:18" ht="15.6" x14ac:dyDescent="0.3">
      <c r="B98" s="50" t="s">
        <v>66</v>
      </c>
      <c r="C98" s="92"/>
      <c r="D98" s="92"/>
      <c r="E98" s="92"/>
      <c r="F98" s="92"/>
      <c r="G98" s="92"/>
      <c r="H98" s="92"/>
    </row>
    <row r="99" spans="2:18" x14ac:dyDescent="0.25">
      <c r="B99" s="12"/>
      <c r="C99" s="92"/>
      <c r="D99" s="92"/>
      <c r="E99" s="92"/>
      <c r="F99" s="92"/>
      <c r="G99" s="92"/>
      <c r="H99" s="92"/>
      <c r="I99" s="92"/>
      <c r="J99" s="92"/>
      <c r="K99" s="92"/>
      <c r="L99" s="92"/>
    </row>
    <row r="100" spans="2:18" s="93" customFormat="1" ht="21" customHeight="1" x14ac:dyDescent="0.25">
      <c r="B100" s="359" t="s">
        <v>208</v>
      </c>
      <c r="C100" s="359"/>
      <c r="D100" s="359"/>
      <c r="E100" s="359"/>
      <c r="F100" s="359"/>
      <c r="G100" s="359"/>
      <c r="H100" s="359"/>
      <c r="I100" s="359"/>
      <c r="J100" s="359"/>
      <c r="K100" s="359"/>
      <c r="L100" s="359"/>
      <c r="N100" s="97"/>
      <c r="O100" s="269"/>
      <c r="P100" s="269"/>
      <c r="Q100" s="269"/>
      <c r="R100" s="269"/>
    </row>
    <row r="101" spans="2:18" s="93" customFormat="1" ht="21" customHeight="1" x14ac:dyDescent="0.25">
      <c r="B101" s="359" t="s">
        <v>209</v>
      </c>
      <c r="C101" s="359"/>
      <c r="D101" s="359"/>
      <c r="E101" s="359"/>
      <c r="F101" s="359"/>
      <c r="G101" s="359"/>
      <c r="H101" s="359"/>
      <c r="I101" s="359"/>
      <c r="J101" s="359"/>
      <c r="K101" s="359"/>
      <c r="L101" s="359"/>
      <c r="N101" s="97"/>
      <c r="O101" s="269"/>
      <c r="P101" s="269"/>
      <c r="Q101" s="269"/>
      <c r="R101" s="269"/>
    </row>
    <row r="102" spans="2:18" s="93" customFormat="1" ht="21" customHeight="1" x14ac:dyDescent="0.25">
      <c r="B102" s="359" t="s">
        <v>211</v>
      </c>
      <c r="C102" s="359"/>
      <c r="D102" s="359"/>
      <c r="E102" s="359"/>
      <c r="F102" s="359"/>
      <c r="G102" s="359"/>
      <c r="H102" s="359"/>
      <c r="I102" s="359"/>
      <c r="J102" s="359"/>
      <c r="K102" s="359"/>
      <c r="L102" s="359"/>
      <c r="N102" s="97"/>
      <c r="O102" s="269"/>
      <c r="P102" s="269"/>
      <c r="Q102" s="269"/>
      <c r="R102" s="269"/>
    </row>
    <row r="103" spans="2:18" s="93" customFormat="1" ht="21" customHeight="1" x14ac:dyDescent="0.25">
      <c r="B103" s="359" t="s">
        <v>212</v>
      </c>
      <c r="C103" s="359"/>
      <c r="D103" s="359"/>
      <c r="E103" s="359"/>
      <c r="F103" s="359"/>
      <c r="G103" s="359"/>
      <c r="H103" s="359"/>
      <c r="I103" s="359"/>
      <c r="J103" s="359"/>
      <c r="K103" s="359"/>
      <c r="L103" s="359"/>
      <c r="N103" s="97"/>
      <c r="O103" s="269"/>
      <c r="P103" s="269"/>
      <c r="Q103" s="269"/>
      <c r="R103" s="269"/>
    </row>
    <row r="104" spans="2:18" s="93" customFormat="1" ht="21" customHeight="1" x14ac:dyDescent="0.25">
      <c r="B104" s="359" t="s">
        <v>213</v>
      </c>
      <c r="C104" s="359"/>
      <c r="D104" s="359"/>
      <c r="E104" s="359"/>
      <c r="F104" s="359"/>
      <c r="G104" s="359"/>
      <c r="H104" s="359"/>
      <c r="I104" s="359"/>
      <c r="J104" s="359"/>
      <c r="K104" s="359"/>
      <c r="L104" s="359"/>
      <c r="N104" s="97"/>
      <c r="O104" s="269"/>
      <c r="P104" s="269"/>
      <c r="Q104" s="269"/>
      <c r="R104" s="269"/>
    </row>
    <row r="105" spans="2:18" s="93" customFormat="1" ht="21" customHeight="1" x14ac:dyDescent="0.25">
      <c r="B105" s="359" t="s">
        <v>214</v>
      </c>
      <c r="C105" s="359"/>
      <c r="D105" s="359"/>
      <c r="E105" s="359"/>
      <c r="F105" s="359"/>
      <c r="G105" s="359"/>
      <c r="H105" s="359"/>
      <c r="I105" s="359"/>
      <c r="J105" s="359"/>
      <c r="K105" s="359"/>
      <c r="L105" s="359"/>
      <c r="N105" s="97"/>
      <c r="O105" s="269"/>
      <c r="P105" s="269"/>
      <c r="Q105" s="269"/>
      <c r="R105" s="269"/>
    </row>
    <row r="106" spans="2:18" s="265" customFormat="1" x14ac:dyDescent="0.25">
      <c r="B106" s="260"/>
      <c r="C106" s="260"/>
      <c r="D106" s="260"/>
      <c r="E106" s="260"/>
      <c r="F106" s="260"/>
      <c r="G106" s="260"/>
      <c r="H106" s="260"/>
      <c r="N106" s="270"/>
    </row>
    <row r="107" spans="2:18" s="265" customFormat="1" x14ac:dyDescent="0.25">
      <c r="N107" s="270"/>
    </row>
    <row r="108" spans="2:18" s="265" customFormat="1" x14ac:dyDescent="0.25">
      <c r="N108" s="270"/>
    </row>
    <row r="109" spans="2:18" s="265" customFormat="1" x14ac:dyDescent="0.25">
      <c r="N109" s="270"/>
    </row>
    <row r="110" spans="2:18" s="265" customFormat="1" x14ac:dyDescent="0.25">
      <c r="N110" s="270"/>
    </row>
  </sheetData>
  <sheetProtection formatCells="0" formatColumns="0" formatRows="0" insertColumns="0" insertRows="0" deleteColumns="0" deleteRows="0" sort="0"/>
  <mergeCells count="12">
    <mergeCell ref="B41:L41"/>
    <mergeCell ref="B42:L42"/>
    <mergeCell ref="B43:L43"/>
    <mergeCell ref="B44:L44"/>
    <mergeCell ref="B45:L45"/>
    <mergeCell ref="B104:L104"/>
    <mergeCell ref="B105:L105"/>
    <mergeCell ref="B46:L46"/>
    <mergeCell ref="B100:L100"/>
    <mergeCell ref="B101:L101"/>
    <mergeCell ref="B102:L102"/>
    <mergeCell ref="B103:L103"/>
  </mergeCells>
  <pageMargins left="0.7" right="0.7" top="0.75" bottom="0.75" header="0.3" footer="0.3"/>
  <pageSetup scale="42"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List'!$B$2:$B$3</xm:f>
          </x14:formula1>
          <xm:sqref>L8 J8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9"/>
  <sheetViews>
    <sheetView zoomScale="80" zoomScaleNormal="80" workbookViewId="0">
      <pane ySplit="10" topLeftCell="A11" activePane="bottomLeft" state="frozen"/>
      <selection pane="bottomLeft" activeCell="G22" sqref="G22"/>
    </sheetView>
  </sheetViews>
  <sheetFormatPr defaultColWidth="9" defaultRowHeight="14.4" x14ac:dyDescent="0.3"/>
  <cols>
    <col min="1" max="1" width="5.33203125" style="17" customWidth="1"/>
    <col min="2" max="4" width="9" style="17"/>
    <col min="5" max="5" width="35.44140625" style="17" customWidth="1"/>
    <col min="6" max="6" width="3.33203125" style="17" customWidth="1"/>
    <col min="7" max="7" width="15.109375" style="17" customWidth="1"/>
    <col min="8" max="8" width="3.109375" style="17" customWidth="1"/>
    <col min="9" max="9" width="22" style="17" bestFit="1" customWidth="1"/>
    <col min="10" max="10" width="5" style="17" customWidth="1"/>
    <col min="11" max="11" width="22" style="17" bestFit="1" customWidth="1"/>
    <col min="12" max="12" width="5" style="17" customWidth="1"/>
    <col min="13" max="13" width="22" style="17" bestFit="1" customWidth="1"/>
    <col min="14" max="14" width="4.88671875" style="17" customWidth="1"/>
    <col min="15" max="15" width="22" style="17" bestFit="1" customWidth="1"/>
    <col min="16" max="16" width="5.33203125" style="17" customWidth="1"/>
    <col min="17" max="17" width="44.88671875" style="96" customWidth="1"/>
    <col min="18" max="16384" width="9" style="17"/>
  </cols>
  <sheetData>
    <row r="1" spans="1:17" s="92" customFormat="1" ht="15" x14ac:dyDescent="0.25">
      <c r="O1" s="78" t="s">
        <v>88</v>
      </c>
      <c r="P1" s="80"/>
      <c r="Q1" s="225"/>
    </row>
    <row r="2" spans="1:17" s="92" customFormat="1" ht="15" x14ac:dyDescent="0.25">
      <c r="O2" s="78" t="s">
        <v>89</v>
      </c>
      <c r="P2" s="80"/>
      <c r="Q2" s="225"/>
    </row>
    <row r="3" spans="1:17" s="92" customFormat="1" ht="15" x14ac:dyDescent="0.25">
      <c r="O3" s="78" t="s">
        <v>90</v>
      </c>
      <c r="P3" s="80"/>
      <c r="Q3" s="225"/>
    </row>
    <row r="4" spans="1:17" s="92" customFormat="1" ht="15" x14ac:dyDescent="0.25">
      <c r="O4" s="78" t="s">
        <v>91</v>
      </c>
      <c r="P4" s="80"/>
      <c r="Q4" s="225"/>
    </row>
    <row r="5" spans="1:17" s="92" customFormat="1" ht="15" x14ac:dyDescent="0.25">
      <c r="O5" s="78" t="s">
        <v>92</v>
      </c>
      <c r="P5" s="80"/>
      <c r="Q5" s="226"/>
    </row>
    <row r="6" spans="1:17" s="92" customFormat="1" ht="15" x14ac:dyDescent="0.25">
      <c r="O6" s="78"/>
      <c r="P6" s="80"/>
      <c r="Q6" s="127"/>
    </row>
    <row r="7" spans="1:17" s="92" customFormat="1" ht="30.6" customHeight="1" x14ac:dyDescent="0.3">
      <c r="B7" s="9" t="s">
        <v>186</v>
      </c>
      <c r="C7" s="8"/>
    </row>
    <row r="8" spans="1:17" s="92" customFormat="1" ht="30.75" customHeight="1" x14ac:dyDescent="0.25">
      <c r="I8" s="34" t="s">
        <v>81</v>
      </c>
      <c r="J8" s="18"/>
      <c r="K8" s="34" t="s">
        <v>116</v>
      </c>
      <c r="L8" s="292"/>
      <c r="M8" s="231" t="s">
        <v>62</v>
      </c>
      <c r="N8" s="292"/>
      <c r="O8" s="231" t="s">
        <v>60</v>
      </c>
      <c r="P8" s="292"/>
      <c r="Q8" s="35" t="s">
        <v>49</v>
      </c>
    </row>
    <row r="9" spans="1:17" s="92" customFormat="1" ht="17.25" customHeight="1" x14ac:dyDescent="0.3">
      <c r="I9" s="82">
        <f>'LDC Info'!E19</f>
        <v>2020</v>
      </c>
      <c r="J9" s="83"/>
      <c r="K9" s="82">
        <f>'LDC Info'!E17</f>
        <v>2021</v>
      </c>
      <c r="L9" s="84"/>
      <c r="M9" s="335">
        <f>K9</f>
        <v>2021</v>
      </c>
      <c r="N9" s="84"/>
      <c r="O9" s="335">
        <f>K9</f>
        <v>2021</v>
      </c>
      <c r="P9" s="38"/>
      <c r="Q9" s="128"/>
    </row>
    <row r="10" spans="1:17" s="92" customFormat="1" ht="18" customHeight="1" x14ac:dyDescent="0.3">
      <c r="I10" s="230" t="s">
        <v>74</v>
      </c>
      <c r="J10" s="85"/>
      <c r="K10" s="230" t="s">
        <v>74</v>
      </c>
      <c r="L10" s="86"/>
      <c r="M10" s="230" t="s">
        <v>74</v>
      </c>
      <c r="N10" s="87"/>
      <c r="O10" s="230" t="s">
        <v>74</v>
      </c>
      <c r="P10" s="25"/>
      <c r="Q10" s="59"/>
    </row>
    <row r="11" spans="1:17" s="92" customFormat="1" ht="17.25" customHeight="1" x14ac:dyDescent="0.3">
      <c r="I11" s="86"/>
      <c r="J11" s="85"/>
      <c r="K11" s="86"/>
      <c r="L11" s="86"/>
      <c r="M11" s="86"/>
      <c r="N11" s="87"/>
      <c r="O11" s="86"/>
      <c r="P11" s="25"/>
      <c r="Q11" s="59"/>
    </row>
    <row r="12" spans="1:17" s="92" customFormat="1" ht="17.25" customHeight="1" x14ac:dyDescent="0.3">
      <c r="I12" s="86"/>
      <c r="J12" s="85"/>
      <c r="K12" s="86"/>
      <c r="L12" s="86"/>
      <c r="M12" s="86"/>
      <c r="N12" s="87"/>
      <c r="O12" s="86"/>
      <c r="P12" s="25"/>
      <c r="Q12" s="59"/>
    </row>
    <row r="13" spans="1:17" s="4" customFormat="1" ht="15.6" x14ac:dyDescent="0.3">
      <c r="A13" s="92"/>
      <c r="B13" s="71" t="s">
        <v>171</v>
      </c>
      <c r="F13" s="92"/>
      <c r="G13" s="92"/>
      <c r="H13" s="92"/>
      <c r="Q13" s="13"/>
    </row>
    <row r="14" spans="1:17" s="4" customFormat="1" ht="15" x14ac:dyDescent="0.25">
      <c r="A14" s="92"/>
      <c r="F14" s="92"/>
      <c r="G14" s="12" t="s">
        <v>111</v>
      </c>
      <c r="H14" s="92"/>
      <c r="Q14" s="13"/>
    </row>
    <row r="15" spans="1:17" s="2" customFormat="1" ht="17.399999999999999" customHeight="1" x14ac:dyDescent="0.3">
      <c r="B15" s="2" t="s">
        <v>139</v>
      </c>
      <c r="G15" s="206">
        <v>1</v>
      </c>
      <c r="H15" s="266"/>
      <c r="I15" s="233"/>
      <c r="J15" s="287"/>
      <c r="K15" s="233"/>
      <c r="L15" s="266"/>
      <c r="M15" s="233"/>
      <c r="N15" s="266"/>
      <c r="O15" s="233"/>
      <c r="P15" s="266"/>
      <c r="Q15" s="239"/>
    </row>
    <row r="16" spans="1:17" s="2" customFormat="1" ht="17.399999999999999" customHeight="1" x14ac:dyDescent="0.3">
      <c r="B16" s="2" t="s">
        <v>146</v>
      </c>
      <c r="G16" s="206">
        <v>2</v>
      </c>
      <c r="H16" s="266"/>
      <c r="I16" s="233"/>
      <c r="J16" s="287"/>
      <c r="K16" s="233"/>
      <c r="L16" s="266"/>
      <c r="M16" s="233"/>
      <c r="N16" s="266"/>
      <c r="O16" s="233"/>
      <c r="P16" s="266"/>
      <c r="Q16" s="239"/>
    </row>
    <row r="17" spans="2:17" s="2" customFormat="1" ht="17.399999999999999" customHeight="1" x14ac:dyDescent="0.3">
      <c r="B17" s="2" t="s">
        <v>141</v>
      </c>
      <c r="H17" s="266"/>
      <c r="I17" s="200">
        <f>'2. Attacher and Pole Data'!H36</f>
        <v>0</v>
      </c>
      <c r="J17" s="288"/>
      <c r="K17" s="200">
        <f>'2. Attacher and Pole Data'!J36</f>
        <v>0</v>
      </c>
      <c r="L17" s="288"/>
      <c r="M17" s="200">
        <f>'2. Attacher and Pole Data'!L36</f>
        <v>0</v>
      </c>
      <c r="N17" s="288"/>
      <c r="O17" s="200">
        <f>'2. Attacher and Pole Data'!N36</f>
        <v>0</v>
      </c>
      <c r="P17" s="266"/>
      <c r="Q17" s="128"/>
    </row>
    <row r="18" spans="2:17" s="2" customFormat="1" ht="15" x14ac:dyDescent="0.3">
      <c r="H18" s="266"/>
      <c r="J18" s="266"/>
      <c r="L18" s="266"/>
      <c r="N18" s="266"/>
      <c r="P18" s="266"/>
      <c r="Q18" s="128"/>
    </row>
    <row r="19" spans="2:17" s="2" customFormat="1" ht="18.75" customHeight="1" x14ac:dyDescent="0.3">
      <c r="B19" s="2" t="s">
        <v>140</v>
      </c>
      <c r="H19" s="266"/>
      <c r="I19" s="16" t="e">
        <f>(I15-I16)/I17</f>
        <v>#DIV/0!</v>
      </c>
      <c r="J19" s="289"/>
      <c r="K19" s="16" t="e">
        <f>(K15-K16)/K17</f>
        <v>#DIV/0!</v>
      </c>
      <c r="L19" s="289"/>
      <c r="M19" s="16" t="e">
        <f>(M15-M16)/M17</f>
        <v>#DIV/0!</v>
      </c>
      <c r="N19" s="289"/>
      <c r="O19" s="16" t="e">
        <f>(O15-O16)/O17</f>
        <v>#DIV/0!</v>
      </c>
      <c r="P19" s="266"/>
      <c r="Q19" s="128"/>
    </row>
    <row r="20" spans="2:17" s="2" customFormat="1" ht="18" customHeight="1" x14ac:dyDescent="0.3">
      <c r="B20" s="2" t="s">
        <v>40</v>
      </c>
      <c r="H20" s="266"/>
      <c r="I20" s="223"/>
      <c r="J20" s="290"/>
      <c r="K20" s="223"/>
      <c r="L20" s="290"/>
      <c r="M20" s="223"/>
      <c r="N20" s="290"/>
      <c r="O20" s="223"/>
      <c r="P20" s="266"/>
      <c r="Q20" s="128"/>
    </row>
    <row r="21" spans="2:17" s="2" customFormat="1" ht="18.75" customHeight="1" x14ac:dyDescent="0.3">
      <c r="B21" s="2" t="s">
        <v>255</v>
      </c>
      <c r="H21" s="266"/>
      <c r="I21" s="16" t="e">
        <f>I19*(1-I20)</f>
        <v>#DIV/0!</v>
      </c>
      <c r="J21" s="266"/>
      <c r="K21" s="16" t="e">
        <f>K19*(1-K20)</f>
        <v>#DIV/0!</v>
      </c>
      <c r="L21" s="266"/>
      <c r="M21" s="16" t="e">
        <f>M19*(1-M20)</f>
        <v>#DIV/0!</v>
      </c>
      <c r="N21" s="266"/>
      <c r="O21" s="16" t="e">
        <f>O19*(1-O20)</f>
        <v>#DIV/0!</v>
      </c>
      <c r="P21" s="266"/>
      <c r="Q21" s="128"/>
    </row>
    <row r="22" spans="2:17" s="2" customFormat="1" ht="15" x14ac:dyDescent="0.3">
      <c r="Q22" s="128"/>
    </row>
    <row r="23" spans="2:17" s="92" customFormat="1" ht="24" customHeight="1" x14ac:dyDescent="0.3">
      <c r="B23" s="50" t="s">
        <v>66</v>
      </c>
      <c r="Q23" s="13"/>
    </row>
    <row r="24" spans="2:17" s="92" customFormat="1" ht="15.9" customHeight="1" x14ac:dyDescent="0.25">
      <c r="B24" s="12"/>
      <c r="Q24" s="13"/>
    </row>
    <row r="25" spans="2:17" s="93" customFormat="1" ht="18.899999999999999" customHeight="1" x14ac:dyDescent="0.25">
      <c r="B25" s="358" t="s">
        <v>208</v>
      </c>
      <c r="C25" s="358"/>
      <c r="D25" s="358"/>
      <c r="E25" s="358"/>
      <c r="F25" s="358"/>
      <c r="G25" s="358"/>
      <c r="H25" s="358"/>
      <c r="I25" s="358"/>
      <c r="J25" s="358"/>
      <c r="K25" s="358"/>
      <c r="L25" s="358"/>
      <c r="M25" s="358"/>
      <c r="N25" s="358"/>
      <c r="O25" s="358"/>
      <c r="Q25" s="97"/>
    </row>
    <row r="26" spans="2:17" s="93" customFormat="1" ht="18.899999999999999" customHeight="1" x14ac:dyDescent="0.25">
      <c r="B26" s="358" t="s">
        <v>209</v>
      </c>
      <c r="C26" s="358"/>
      <c r="D26" s="358"/>
      <c r="E26" s="358"/>
      <c r="F26" s="358"/>
      <c r="G26" s="358"/>
      <c r="H26" s="358"/>
      <c r="I26" s="358"/>
      <c r="J26" s="358"/>
      <c r="K26" s="358"/>
      <c r="L26" s="358"/>
      <c r="M26" s="358"/>
      <c r="N26" s="358"/>
      <c r="O26" s="358"/>
      <c r="Q26" s="97"/>
    </row>
    <row r="27" spans="2:17" s="92" customFormat="1" ht="15" x14ac:dyDescent="0.25">
      <c r="Q27" s="13"/>
    </row>
    <row r="28" spans="2:17" s="92" customFormat="1" ht="15" x14ac:dyDescent="0.25">
      <c r="Q28" s="13"/>
    </row>
    <row r="29" spans="2:17" s="92" customFormat="1" ht="15.6" x14ac:dyDescent="0.3">
      <c r="B29" s="71" t="s">
        <v>176</v>
      </c>
      <c r="Q29" s="13"/>
    </row>
    <row r="30" spans="2:17" s="92" customFormat="1" ht="15" x14ac:dyDescent="0.25">
      <c r="G30" s="12" t="s">
        <v>111</v>
      </c>
      <c r="Q30" s="13"/>
    </row>
    <row r="31" spans="2:17" ht="15.6" x14ac:dyDescent="0.3">
      <c r="B31" s="92" t="s">
        <v>177</v>
      </c>
      <c r="C31" s="92"/>
      <c r="G31" s="181">
        <v>1</v>
      </c>
      <c r="H31" s="291"/>
      <c r="I31" s="241"/>
      <c r="J31" s="261"/>
      <c r="K31" s="241"/>
      <c r="L31" s="265"/>
      <c r="M31" s="241"/>
      <c r="N31" s="265"/>
      <c r="O31" s="241"/>
      <c r="P31" s="291"/>
      <c r="Q31" s="239"/>
    </row>
    <row r="32" spans="2:17" ht="15.6" x14ac:dyDescent="0.3">
      <c r="B32" s="92" t="s">
        <v>256</v>
      </c>
      <c r="C32" s="92"/>
      <c r="G32" s="181">
        <v>2</v>
      </c>
      <c r="H32" s="291"/>
      <c r="I32" s="241"/>
      <c r="J32" s="261"/>
      <c r="K32" s="241"/>
      <c r="L32" s="265"/>
      <c r="M32" s="241"/>
      <c r="N32" s="265"/>
      <c r="O32" s="241"/>
      <c r="P32" s="291"/>
      <c r="Q32" s="239"/>
    </row>
    <row r="33" spans="2:17" ht="15.6" x14ac:dyDescent="0.3">
      <c r="B33" s="92"/>
      <c r="C33" s="92"/>
      <c r="G33" s="31"/>
      <c r="H33" s="291"/>
      <c r="I33" s="56"/>
      <c r="J33" s="261"/>
      <c r="K33" s="56"/>
      <c r="L33" s="265"/>
      <c r="M33" s="56"/>
      <c r="N33" s="265"/>
      <c r="O33" s="56"/>
      <c r="P33" s="291"/>
    </row>
    <row r="34" spans="2:17" s="92" customFormat="1" ht="15.6" x14ac:dyDescent="0.3">
      <c r="B34" s="92" t="s">
        <v>19</v>
      </c>
      <c r="H34" s="291"/>
      <c r="I34" s="331" t="e">
        <f>I15/I17</f>
        <v>#DIV/0!</v>
      </c>
      <c r="J34" s="261"/>
      <c r="K34" s="331" t="e">
        <f>K15/K17</f>
        <v>#DIV/0!</v>
      </c>
      <c r="L34" s="265"/>
      <c r="M34" s="201" t="e">
        <f>M15/M17</f>
        <v>#DIV/0!</v>
      </c>
      <c r="N34" s="265"/>
      <c r="O34" s="201" t="e">
        <f>O15/O17</f>
        <v>#DIV/0!</v>
      </c>
      <c r="P34" s="265"/>
      <c r="Q34" s="13"/>
    </row>
    <row r="35" spans="2:17" ht="15.6" x14ac:dyDescent="0.3">
      <c r="B35" s="92" t="s">
        <v>178</v>
      </c>
      <c r="C35" s="92"/>
      <c r="G35" s="181">
        <v>3</v>
      </c>
      <c r="H35" s="291"/>
      <c r="I35" s="205" t="e">
        <f>1/I32</f>
        <v>#DIV/0!</v>
      </c>
      <c r="J35" s="278"/>
      <c r="K35" s="205" t="e">
        <f>1/K32</f>
        <v>#DIV/0!</v>
      </c>
      <c r="L35" s="278"/>
      <c r="M35" s="205" t="e">
        <f>1/M32</f>
        <v>#DIV/0!</v>
      </c>
      <c r="N35" s="278"/>
      <c r="O35" s="205" t="e">
        <f>1/O32</f>
        <v>#DIV/0!</v>
      </c>
      <c r="P35" s="291"/>
      <c r="Q35" s="13"/>
    </row>
    <row r="36" spans="2:17" ht="15.6" x14ac:dyDescent="0.3">
      <c r="B36" s="92"/>
      <c r="C36" s="92"/>
      <c r="G36" s="31"/>
      <c r="H36" s="291"/>
      <c r="I36" s="56"/>
      <c r="J36" s="261"/>
      <c r="K36" s="56"/>
      <c r="L36" s="92"/>
      <c r="M36" s="56"/>
      <c r="N36" s="92"/>
      <c r="O36" s="56"/>
    </row>
    <row r="37" spans="2:17" ht="15.6" x14ac:dyDescent="0.3">
      <c r="B37" s="92"/>
      <c r="C37" s="92"/>
      <c r="G37" s="31"/>
      <c r="H37" s="291"/>
      <c r="I37" s="56"/>
      <c r="J37" s="261"/>
      <c r="K37" s="56"/>
      <c r="L37" s="92"/>
      <c r="M37" s="56"/>
      <c r="N37" s="92"/>
      <c r="O37" s="56"/>
    </row>
    <row r="38" spans="2:17" ht="15.6" x14ac:dyDescent="0.3">
      <c r="B38" s="50" t="s">
        <v>66</v>
      </c>
      <c r="C38" s="92"/>
      <c r="D38" s="92"/>
      <c r="E38" s="92"/>
      <c r="F38" s="92"/>
      <c r="G38" s="92"/>
      <c r="H38" s="92"/>
      <c r="I38" s="92"/>
      <c r="J38" s="92"/>
      <c r="K38" s="92"/>
    </row>
    <row r="39" spans="2:17" ht="15.6" x14ac:dyDescent="0.3">
      <c r="B39" s="12"/>
      <c r="C39" s="92"/>
      <c r="D39" s="92"/>
      <c r="E39" s="92"/>
      <c r="F39" s="92"/>
      <c r="G39" s="92"/>
      <c r="H39" s="92"/>
      <c r="I39" s="92"/>
      <c r="J39" s="92"/>
      <c r="K39" s="92"/>
    </row>
    <row r="40" spans="2:17" s="203" customFormat="1" ht="19.5" customHeight="1" x14ac:dyDescent="0.3">
      <c r="B40" s="358" t="s">
        <v>208</v>
      </c>
      <c r="C40" s="358"/>
      <c r="D40" s="358"/>
      <c r="E40" s="358"/>
      <c r="F40" s="358"/>
      <c r="G40" s="358"/>
      <c r="H40" s="358"/>
      <c r="I40" s="358"/>
      <c r="J40" s="358"/>
      <c r="K40" s="358"/>
      <c r="L40" s="358"/>
      <c r="M40" s="358"/>
      <c r="N40" s="358"/>
      <c r="O40" s="358"/>
      <c r="Q40" s="204"/>
    </row>
    <row r="41" spans="2:17" s="203" customFormat="1" ht="19.5" customHeight="1" x14ac:dyDescent="0.3">
      <c r="B41" s="358" t="s">
        <v>209</v>
      </c>
      <c r="C41" s="358"/>
      <c r="D41" s="358"/>
      <c r="E41" s="358"/>
      <c r="F41" s="358"/>
      <c r="G41" s="358"/>
      <c r="H41" s="358"/>
      <c r="I41" s="358"/>
      <c r="J41" s="358"/>
      <c r="K41" s="358"/>
      <c r="L41" s="358"/>
      <c r="M41" s="358"/>
      <c r="N41" s="358"/>
      <c r="O41" s="358"/>
      <c r="Q41" s="204"/>
    </row>
    <row r="42" spans="2:17" s="203" customFormat="1" ht="19.5" customHeight="1" x14ac:dyDescent="0.3">
      <c r="B42" s="358" t="s">
        <v>211</v>
      </c>
      <c r="C42" s="358"/>
      <c r="D42" s="358"/>
      <c r="E42" s="358"/>
      <c r="F42" s="358"/>
      <c r="G42" s="358"/>
      <c r="H42" s="358"/>
      <c r="I42" s="358"/>
      <c r="J42" s="358"/>
      <c r="K42" s="358"/>
      <c r="L42" s="358"/>
      <c r="M42" s="358"/>
      <c r="N42" s="358"/>
      <c r="O42" s="358"/>
      <c r="Q42" s="204"/>
    </row>
    <row r="45" spans="2:17" ht="15.6" x14ac:dyDescent="0.3">
      <c r="B45" s="71" t="s">
        <v>179</v>
      </c>
      <c r="G45" s="24"/>
    </row>
    <row r="46" spans="2:17" x14ac:dyDescent="0.3">
      <c r="G46" s="24"/>
    </row>
    <row r="47" spans="2:17" ht="18.600000000000001" customHeight="1" x14ac:dyDescent="0.3">
      <c r="B47" s="92" t="s">
        <v>187</v>
      </c>
      <c r="G47" s="24"/>
      <c r="I47" s="233"/>
      <c r="J47" s="291"/>
      <c r="K47" s="233"/>
      <c r="L47" s="291"/>
      <c r="M47" s="233"/>
      <c r="N47" s="291"/>
      <c r="O47" s="233"/>
      <c r="P47" s="291"/>
      <c r="Q47" s="239"/>
    </row>
    <row r="48" spans="2:17" s="92" customFormat="1" ht="18" customHeight="1" x14ac:dyDescent="0.25">
      <c r="B48" s="92" t="s">
        <v>141</v>
      </c>
      <c r="I48" s="200">
        <f>'2. Attacher and Pole Data'!H36</f>
        <v>0</v>
      </c>
      <c r="J48" s="278"/>
      <c r="K48" s="200">
        <f>'2. Attacher and Pole Data'!J36</f>
        <v>0</v>
      </c>
      <c r="L48" s="278"/>
      <c r="M48" s="200">
        <f>'2. Attacher and Pole Data'!L36</f>
        <v>0</v>
      </c>
      <c r="N48" s="278"/>
      <c r="O48" s="200">
        <f>'2. Attacher and Pole Data'!N36</f>
        <v>0</v>
      </c>
      <c r="P48" s="265"/>
      <c r="Q48" s="13"/>
    </row>
    <row r="49" spans="2:16" ht="19.350000000000001" customHeight="1" x14ac:dyDescent="0.3">
      <c r="B49" s="92" t="s">
        <v>188</v>
      </c>
      <c r="I49" s="187" t="e">
        <f>I47/I48</f>
        <v>#DIV/0!</v>
      </c>
      <c r="J49" s="265"/>
      <c r="K49" s="187" t="e">
        <f>K47/K48</f>
        <v>#DIV/0!</v>
      </c>
      <c r="L49" s="265"/>
      <c r="M49" s="187" t="e">
        <f>M47/M48</f>
        <v>#DIV/0!</v>
      </c>
      <c r="N49" s="265"/>
      <c r="O49" s="187" t="e">
        <f>O47/O48</f>
        <v>#DIV/0!</v>
      </c>
      <c r="P49" s="291"/>
    </row>
    <row r="50" spans="2:16" x14ac:dyDescent="0.3">
      <c r="J50" s="291"/>
      <c r="L50" s="291"/>
      <c r="N50" s="291"/>
      <c r="P50" s="291"/>
    </row>
    <row r="51" spans="2:16" ht="39.6" customHeight="1" x14ac:dyDescent="0.3">
      <c r="B51" s="361" t="s">
        <v>262</v>
      </c>
      <c r="C51" s="361"/>
      <c r="D51" s="361"/>
      <c r="E51" s="361"/>
      <c r="I51" s="92"/>
      <c r="J51" s="92"/>
      <c r="K51" s="207" t="s">
        <v>66</v>
      </c>
      <c r="L51" s="92"/>
      <c r="M51" s="92"/>
      <c r="N51" s="92"/>
      <c r="O51" s="92"/>
    </row>
    <row r="52" spans="2:16" ht="13.5" customHeight="1" x14ac:dyDescent="0.3">
      <c r="B52" s="126"/>
      <c r="C52" s="126"/>
      <c r="D52" s="126"/>
      <c r="E52" s="126"/>
      <c r="I52" s="92"/>
      <c r="J52" s="92"/>
      <c r="K52" s="92"/>
      <c r="L52" s="92"/>
      <c r="M52" s="92"/>
      <c r="N52" s="92"/>
      <c r="O52" s="92"/>
    </row>
    <row r="53" spans="2:16" ht="20.100000000000001" customHeight="1" x14ac:dyDescent="0.3">
      <c r="B53" s="92"/>
      <c r="C53" s="92"/>
      <c r="D53" s="92"/>
      <c r="E53" s="344" t="s">
        <v>270</v>
      </c>
      <c r="I53" s="243"/>
      <c r="J53" s="92"/>
      <c r="K53" s="362"/>
      <c r="L53" s="363"/>
      <c r="M53" s="363"/>
      <c r="N53" s="363"/>
      <c r="O53" s="364"/>
    </row>
    <row r="54" spans="2:16" ht="20.100000000000001" customHeight="1" x14ac:dyDescent="0.3">
      <c r="B54" s="92"/>
      <c r="C54" s="92"/>
      <c r="D54" s="92"/>
      <c r="E54" s="92" t="s">
        <v>257</v>
      </c>
      <c r="I54" s="213">
        <f>1-I53</f>
        <v>1</v>
      </c>
      <c r="J54" s="92"/>
      <c r="K54" s="365"/>
      <c r="L54" s="366"/>
      <c r="M54" s="366"/>
      <c r="N54" s="366"/>
      <c r="O54" s="367"/>
    </row>
    <row r="55" spans="2:16" ht="32.25" customHeight="1" x14ac:dyDescent="0.3">
      <c r="B55" s="92"/>
      <c r="C55" s="92"/>
      <c r="D55" s="92"/>
      <c r="E55" s="92"/>
      <c r="J55" s="92"/>
      <c r="K55" s="365"/>
      <c r="L55" s="366"/>
      <c r="M55" s="366"/>
      <c r="N55" s="366"/>
      <c r="O55" s="367"/>
    </row>
    <row r="56" spans="2:16" ht="30" customHeight="1" x14ac:dyDescent="0.3">
      <c r="B56" s="92"/>
      <c r="C56" s="92"/>
      <c r="D56" s="92"/>
      <c r="E56" s="92"/>
      <c r="J56" s="92"/>
      <c r="K56" s="368"/>
      <c r="L56" s="369"/>
      <c r="M56" s="369"/>
      <c r="N56" s="369"/>
      <c r="O56" s="370"/>
    </row>
    <row r="57" spans="2:16" ht="15.6" x14ac:dyDescent="0.3">
      <c r="B57" s="92"/>
      <c r="C57" s="92"/>
      <c r="D57" s="92"/>
      <c r="E57" s="92"/>
      <c r="I57" s="92"/>
      <c r="J57" s="92"/>
      <c r="K57" s="92"/>
      <c r="L57" s="92"/>
      <c r="M57" s="92"/>
      <c r="N57" s="92"/>
      <c r="O57" s="92"/>
    </row>
    <row r="58" spans="2:16" ht="21.6" customHeight="1" x14ac:dyDescent="0.3">
      <c r="B58" s="92" t="s">
        <v>189</v>
      </c>
      <c r="I58" s="295" t="e">
        <f>I49*$I$53</f>
        <v>#DIV/0!</v>
      </c>
      <c r="J58" s="265"/>
      <c r="K58" s="295" t="e">
        <f>K49*$I$53</f>
        <v>#DIV/0!</v>
      </c>
      <c r="L58" s="265"/>
      <c r="M58" s="242" t="e">
        <f>M49*$I$53</f>
        <v>#DIV/0!</v>
      </c>
      <c r="N58" s="265"/>
      <c r="O58" s="295" t="e">
        <f>O49*$I$53</f>
        <v>#DIV/0!</v>
      </c>
    </row>
    <row r="59" spans="2:16" ht="15.6" x14ac:dyDescent="0.3">
      <c r="I59" s="202"/>
      <c r="J59" s="202"/>
      <c r="K59" s="202"/>
      <c r="L59" s="202"/>
      <c r="M59" s="202"/>
      <c r="N59" s="202"/>
      <c r="O59" s="202"/>
    </row>
  </sheetData>
  <sheetProtection formatCells="0" formatColumns="0" formatRows="0" insertColumns="0" insertRows="0" deleteColumns="0" deleteRows="0" sort="0"/>
  <mergeCells count="7">
    <mergeCell ref="B51:E51"/>
    <mergeCell ref="K53:O56"/>
    <mergeCell ref="B25:O25"/>
    <mergeCell ref="B26:O26"/>
    <mergeCell ref="B40:O40"/>
    <mergeCell ref="B41:O41"/>
    <mergeCell ref="B42:O42"/>
  </mergeCells>
  <pageMargins left="0.7" right="0.7" top="0.75" bottom="0.75" header="0.3" footer="0.3"/>
  <pageSetup scale="38"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List'!$B$2:$B$3</xm:f>
          </x14:formula1>
          <xm:sqref>O8 M8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zoomScale="80" zoomScaleNormal="80" workbookViewId="0">
      <pane ySplit="8" topLeftCell="A9" activePane="bottomLeft" state="frozen"/>
      <selection pane="bottomLeft" activeCell="K22" sqref="K22"/>
    </sheetView>
  </sheetViews>
  <sheetFormatPr defaultColWidth="9.109375" defaultRowHeight="15" x14ac:dyDescent="0.25"/>
  <cols>
    <col min="1" max="1" width="5.109375" style="92" customWidth="1"/>
    <col min="2" max="2" width="44.109375" style="4" customWidth="1"/>
    <col min="3" max="3" width="4" style="4" customWidth="1"/>
    <col min="4" max="4" width="17.5546875" style="4" customWidth="1"/>
    <col min="5" max="5" width="18" style="4" customWidth="1"/>
    <col min="6" max="6" width="22.109375" style="4" customWidth="1"/>
    <col min="7" max="7" width="22.6640625" style="4" bestFit="1" customWidth="1"/>
    <col min="8" max="8" width="18.5546875" style="4" customWidth="1"/>
    <col min="9" max="9" width="21" style="4" customWidth="1"/>
    <col min="10" max="10" width="2.88671875" style="4" customWidth="1"/>
    <col min="11" max="11" width="47.5546875" style="4" customWidth="1"/>
    <col min="12" max="16384" width="9.109375" style="4"/>
  </cols>
  <sheetData>
    <row r="1" spans="2:14" x14ac:dyDescent="0.25">
      <c r="I1" s="78" t="s">
        <v>88</v>
      </c>
      <c r="J1" s="80"/>
      <c r="K1" s="225"/>
    </row>
    <row r="2" spans="2:14" x14ac:dyDescent="0.25">
      <c r="I2" s="78" t="s">
        <v>89</v>
      </c>
      <c r="J2" s="80"/>
      <c r="K2" s="225"/>
    </row>
    <row r="3" spans="2:14" x14ac:dyDescent="0.25">
      <c r="I3" s="78" t="s">
        <v>90</v>
      </c>
      <c r="J3" s="80"/>
      <c r="K3" s="225"/>
    </row>
    <row r="4" spans="2:14" x14ac:dyDescent="0.25">
      <c r="I4" s="78" t="s">
        <v>91</v>
      </c>
      <c r="J4" s="80"/>
      <c r="K4" s="225"/>
    </row>
    <row r="5" spans="2:14" x14ac:dyDescent="0.25">
      <c r="I5" s="78" t="s">
        <v>92</v>
      </c>
      <c r="J5" s="80"/>
      <c r="K5" s="226"/>
    </row>
    <row r="6" spans="2:14" ht="14.1" customHeight="1" x14ac:dyDescent="0.25"/>
    <row r="7" spans="2:14" ht="24.6" customHeight="1" x14ac:dyDescent="0.3">
      <c r="B7" s="216" t="s">
        <v>181</v>
      </c>
      <c r="C7" s="8"/>
    </row>
    <row r="8" spans="2:14" s="92" customFormat="1" ht="127.95" customHeight="1" x14ac:dyDescent="0.25">
      <c r="B8" s="354" t="s">
        <v>274</v>
      </c>
      <c r="C8" s="354"/>
      <c r="D8" s="354"/>
      <c r="E8" s="354"/>
      <c r="F8" s="354"/>
      <c r="G8" s="354"/>
      <c r="H8" s="354"/>
      <c r="I8" s="354"/>
      <c r="J8" s="11"/>
      <c r="K8" s="11"/>
      <c r="L8" s="11"/>
      <c r="M8" s="11"/>
      <c r="N8" s="11"/>
    </row>
    <row r="9" spans="2:14" s="92" customFormat="1" ht="16.350000000000001" customHeight="1" x14ac:dyDescent="0.25">
      <c r="B9" s="130"/>
      <c r="C9" s="130"/>
      <c r="D9" s="130"/>
      <c r="E9" s="130"/>
      <c r="F9" s="130"/>
      <c r="G9" s="130"/>
      <c r="H9" s="130"/>
      <c r="I9" s="130"/>
      <c r="J9" s="11"/>
      <c r="K9" s="11"/>
      <c r="L9" s="11"/>
      <c r="M9" s="11"/>
      <c r="N9" s="11"/>
    </row>
    <row r="10" spans="2:14" ht="15.6" x14ac:dyDescent="0.3">
      <c r="B10" s="50" t="s">
        <v>218</v>
      </c>
      <c r="C10" s="58"/>
      <c r="D10" s="25"/>
      <c r="E10" s="25"/>
      <c r="F10" s="73"/>
      <c r="G10" s="73"/>
      <c r="H10" s="73"/>
      <c r="I10" s="73"/>
      <c r="J10" s="57"/>
      <c r="K10" s="48"/>
    </row>
    <row r="11" spans="2:14" x14ac:dyDescent="0.25">
      <c r="D11" s="92"/>
      <c r="E11" s="92"/>
      <c r="F11" s="11"/>
      <c r="G11" s="11"/>
      <c r="H11" s="11"/>
      <c r="I11" s="11"/>
      <c r="J11" s="11"/>
      <c r="K11" s="11"/>
      <c r="L11" s="92"/>
      <c r="M11" s="92"/>
      <c r="N11" s="92"/>
    </row>
    <row r="12" spans="2:14" s="92" customFormat="1" x14ac:dyDescent="0.25">
      <c r="B12" s="92" t="s">
        <v>216</v>
      </c>
      <c r="F12" s="11"/>
      <c r="G12" s="11"/>
      <c r="H12" s="11"/>
      <c r="I12" s="11"/>
      <c r="J12" s="11"/>
      <c r="K12" s="11"/>
    </row>
    <row r="13" spans="2:14" ht="9" customHeight="1" x14ac:dyDescent="0.25">
      <c r="D13" s="11"/>
      <c r="E13" s="11"/>
      <c r="F13" s="11"/>
      <c r="G13" s="11"/>
      <c r="H13" s="11"/>
      <c r="I13" s="11"/>
      <c r="J13" s="11"/>
      <c r="K13" s="11"/>
      <c r="L13" s="11"/>
      <c r="M13" s="11"/>
      <c r="N13" s="11"/>
    </row>
    <row r="14" spans="2:14" ht="15.6" x14ac:dyDescent="0.3">
      <c r="B14" s="125" t="s">
        <v>184</v>
      </c>
      <c r="C14" s="8"/>
      <c r="D14" s="371" t="s">
        <v>183</v>
      </c>
      <c r="E14" s="372"/>
      <c r="F14" s="373"/>
      <c r="H14" s="11"/>
      <c r="I14" s="48"/>
      <c r="J14" s="48"/>
      <c r="K14" s="48"/>
      <c r="L14" s="11"/>
      <c r="M14" s="11"/>
      <c r="N14" s="11"/>
    </row>
    <row r="15" spans="2:14" s="92" customFormat="1" x14ac:dyDescent="0.25">
      <c r="B15" s="124"/>
      <c r="D15" s="79"/>
      <c r="E15" s="28"/>
      <c r="F15" s="131"/>
      <c r="I15" s="11"/>
      <c r="J15" s="11"/>
      <c r="K15" s="11"/>
      <c r="L15" s="11"/>
      <c r="M15" s="11"/>
      <c r="N15" s="11"/>
    </row>
    <row r="16" spans="2:14" s="92" customFormat="1" ht="15.6" x14ac:dyDescent="0.25">
      <c r="B16" s="132" t="s">
        <v>119</v>
      </c>
      <c r="C16" s="11"/>
      <c r="D16" s="133" t="s">
        <v>127</v>
      </c>
      <c r="E16" s="11"/>
      <c r="F16" s="134" t="s">
        <v>135</v>
      </c>
      <c r="H16" s="11"/>
      <c r="I16" s="11"/>
      <c r="J16" s="11"/>
      <c r="K16" s="11"/>
      <c r="L16" s="11"/>
      <c r="M16" s="11"/>
      <c r="N16" s="11"/>
    </row>
    <row r="17" spans="2:14" s="92" customFormat="1" ht="15.6" x14ac:dyDescent="0.25">
      <c r="B17" s="132" t="s">
        <v>120</v>
      </c>
      <c r="C17" s="11"/>
      <c r="D17" s="133" t="s">
        <v>128</v>
      </c>
      <c r="E17" s="11"/>
      <c r="F17" s="134" t="s">
        <v>136</v>
      </c>
      <c r="H17" s="11"/>
      <c r="I17" s="11"/>
      <c r="J17" s="11"/>
      <c r="K17" s="11"/>
      <c r="L17" s="11"/>
      <c r="M17" s="11"/>
      <c r="N17" s="11"/>
    </row>
    <row r="18" spans="2:14" s="92" customFormat="1" ht="15.6" x14ac:dyDescent="0.25">
      <c r="B18" s="132" t="s">
        <v>121</v>
      </c>
      <c r="C18" s="11"/>
      <c r="D18" s="133" t="s">
        <v>129</v>
      </c>
      <c r="E18" s="11"/>
      <c r="F18" s="134" t="s">
        <v>137</v>
      </c>
      <c r="H18" s="11"/>
      <c r="J18" s="11"/>
      <c r="K18" s="11"/>
      <c r="L18" s="11"/>
      <c r="M18" s="11"/>
      <c r="N18" s="11"/>
    </row>
    <row r="19" spans="2:14" s="92" customFormat="1" ht="15.6" x14ac:dyDescent="0.25">
      <c r="B19" s="132" t="s">
        <v>122</v>
      </c>
      <c r="C19" s="11"/>
      <c r="D19" s="133" t="s">
        <v>130</v>
      </c>
      <c r="E19" s="11"/>
      <c r="F19" s="134" t="s">
        <v>138</v>
      </c>
      <c r="H19" s="11"/>
      <c r="I19" s="11"/>
      <c r="J19" s="11"/>
      <c r="K19" s="11"/>
      <c r="L19" s="11"/>
      <c r="M19" s="11"/>
      <c r="N19" s="11"/>
    </row>
    <row r="20" spans="2:14" s="92" customFormat="1" ht="15.6" x14ac:dyDescent="0.25">
      <c r="B20" s="132" t="s">
        <v>123</v>
      </c>
      <c r="C20" s="11"/>
      <c r="D20" s="133" t="s">
        <v>131</v>
      </c>
      <c r="E20" s="11"/>
      <c r="F20" s="94"/>
      <c r="H20" s="11"/>
      <c r="I20" s="11"/>
      <c r="J20" s="11"/>
      <c r="K20" s="11"/>
      <c r="L20" s="11"/>
      <c r="M20" s="11"/>
      <c r="N20" s="11"/>
    </row>
    <row r="21" spans="2:14" s="92" customFormat="1" ht="15.6" x14ac:dyDescent="0.25">
      <c r="B21" s="132" t="s">
        <v>124</v>
      </c>
      <c r="C21" s="11"/>
      <c r="D21" s="133" t="s">
        <v>132</v>
      </c>
      <c r="E21" s="11"/>
      <c r="F21" s="94"/>
      <c r="H21" s="11"/>
      <c r="I21" s="11"/>
      <c r="J21" s="11"/>
      <c r="K21" s="11"/>
      <c r="L21" s="11"/>
      <c r="M21" s="11"/>
      <c r="N21" s="11"/>
    </row>
    <row r="22" spans="2:14" s="92" customFormat="1" ht="15.6" x14ac:dyDescent="0.25">
      <c r="B22" s="132" t="s">
        <v>125</v>
      </c>
      <c r="C22" s="11"/>
      <c r="D22" s="133" t="s">
        <v>133</v>
      </c>
      <c r="E22" s="11"/>
      <c r="F22" s="94"/>
      <c r="H22" s="11"/>
      <c r="I22" s="11"/>
      <c r="J22" s="11"/>
      <c r="K22" s="11"/>
      <c r="L22" s="11"/>
      <c r="M22" s="11"/>
      <c r="N22" s="11"/>
    </row>
    <row r="23" spans="2:14" s="92" customFormat="1" ht="15.6" x14ac:dyDescent="0.25">
      <c r="B23" s="135" t="s">
        <v>126</v>
      </c>
      <c r="C23" s="11"/>
      <c r="D23" s="136" t="s">
        <v>134</v>
      </c>
      <c r="E23" s="64"/>
      <c r="F23" s="61"/>
      <c r="H23" s="11"/>
      <c r="I23" s="11"/>
      <c r="J23" s="11"/>
      <c r="K23" s="11"/>
      <c r="L23" s="11"/>
      <c r="M23" s="11"/>
      <c r="N23" s="11"/>
    </row>
    <row r="24" spans="2:14" s="92" customFormat="1" x14ac:dyDescent="0.25">
      <c r="B24" s="11"/>
      <c r="C24" s="11"/>
      <c r="D24" s="11"/>
      <c r="E24" s="11"/>
      <c r="F24" s="11"/>
      <c r="H24" s="11"/>
      <c r="I24" s="11"/>
      <c r="J24" s="11"/>
      <c r="K24" s="11"/>
      <c r="L24" s="11"/>
      <c r="M24" s="11"/>
      <c r="N24" s="11"/>
    </row>
    <row r="25" spans="2:14" s="92" customFormat="1" ht="11.25" customHeight="1" x14ac:dyDescent="0.25">
      <c r="D25" s="11"/>
      <c r="E25" s="11"/>
      <c r="F25" s="11"/>
      <c r="G25" s="11"/>
      <c r="H25" s="11"/>
      <c r="I25" s="11"/>
      <c r="J25" s="11"/>
      <c r="K25" s="11"/>
      <c r="L25" s="11"/>
      <c r="M25" s="11"/>
      <c r="N25" s="11"/>
    </row>
    <row r="26" spans="2:14" s="92" customFormat="1" ht="17.25" customHeight="1" x14ac:dyDescent="0.3">
      <c r="B26" s="71" t="s">
        <v>263</v>
      </c>
      <c r="D26" s="11"/>
      <c r="E26" s="11"/>
      <c r="F26" s="11"/>
      <c r="G26" s="11"/>
      <c r="H26" s="11"/>
      <c r="I26" s="11"/>
      <c r="J26" s="11"/>
      <c r="K26" s="11"/>
      <c r="L26" s="11"/>
      <c r="M26" s="11"/>
      <c r="N26" s="11"/>
    </row>
    <row r="27" spans="2:14" x14ac:dyDescent="0.25">
      <c r="D27" s="92"/>
      <c r="E27" s="92"/>
      <c r="F27" s="92"/>
      <c r="G27" s="92"/>
      <c r="H27" s="92"/>
      <c r="I27" s="92"/>
      <c r="J27" s="92"/>
      <c r="K27" s="92"/>
      <c r="L27" s="92"/>
      <c r="M27" s="92"/>
      <c r="N27" s="92"/>
    </row>
    <row r="28" spans="2:14" s="8" customFormat="1" ht="46.8" x14ac:dyDescent="0.3">
      <c r="B28" s="8" t="s">
        <v>265</v>
      </c>
      <c r="D28" s="214" t="s">
        <v>190</v>
      </c>
      <c r="E28" s="214" t="s">
        <v>191</v>
      </c>
      <c r="F28" s="214" t="s">
        <v>192</v>
      </c>
      <c r="G28" s="214" t="s">
        <v>193</v>
      </c>
      <c r="H28" s="214" t="s">
        <v>194</v>
      </c>
      <c r="I28" s="214" t="s">
        <v>267</v>
      </c>
    </row>
    <row r="29" spans="2:14" s="92" customFormat="1" ht="19.5" customHeight="1" x14ac:dyDescent="0.25">
      <c r="D29" s="39" t="s">
        <v>195</v>
      </c>
      <c r="E29" s="39" t="s">
        <v>196</v>
      </c>
      <c r="F29" s="178" t="s">
        <v>197</v>
      </c>
      <c r="G29" s="178" t="s">
        <v>198</v>
      </c>
      <c r="H29" s="12" t="s">
        <v>199</v>
      </c>
      <c r="I29" s="12" t="s">
        <v>200</v>
      </c>
    </row>
    <row r="30" spans="2:14" ht="18.899999999999999" customHeight="1" x14ac:dyDescent="0.25">
      <c r="B30" s="4" t="s">
        <v>202</v>
      </c>
      <c r="D30" s="187">
        <f>F30+G30</f>
        <v>0</v>
      </c>
      <c r="E30" s="227"/>
      <c r="F30" s="244"/>
      <c r="G30" s="244"/>
      <c r="H30" s="187">
        <f>F30*E30</f>
        <v>0</v>
      </c>
      <c r="I30" s="187">
        <f>G30*E30</f>
        <v>0</v>
      </c>
    </row>
    <row r="31" spans="2:14" ht="18.899999999999999" customHeight="1" x14ac:dyDescent="0.25">
      <c r="B31" s="4" t="s">
        <v>203</v>
      </c>
      <c r="D31" s="187">
        <f t="shared" ref="D31:D32" si="0">F31+G31</f>
        <v>0</v>
      </c>
      <c r="E31" s="227"/>
      <c r="F31" s="244"/>
      <c r="G31" s="244"/>
      <c r="H31" s="187">
        <f>F31*E31</f>
        <v>0</v>
      </c>
      <c r="I31" s="187">
        <f>G31*E31</f>
        <v>0</v>
      </c>
    </row>
    <row r="32" spans="2:14" ht="18.899999999999999" customHeight="1" x14ac:dyDescent="0.25">
      <c r="B32" s="4" t="s">
        <v>204</v>
      </c>
      <c r="D32" s="187">
        <f t="shared" si="0"/>
        <v>0</v>
      </c>
      <c r="E32" s="227"/>
      <c r="F32" s="244"/>
      <c r="G32" s="244"/>
      <c r="H32" s="187">
        <f>F32*E32</f>
        <v>0</v>
      </c>
      <c r="I32" s="187">
        <f t="shared" ref="I32" si="1">G32*E32</f>
        <v>0</v>
      </c>
    </row>
    <row r="33" spans="2:9" ht="19.8" customHeight="1" x14ac:dyDescent="0.25">
      <c r="B33" s="4" t="s">
        <v>266</v>
      </c>
      <c r="H33" s="137">
        <f>SUM(H30:H32)</f>
        <v>0</v>
      </c>
      <c r="I33" s="137">
        <f>SUM(I30:I32)</f>
        <v>0</v>
      </c>
    </row>
    <row r="34" spans="2:9" s="8" customFormat="1" ht="22.8" customHeight="1" x14ac:dyDescent="0.3">
      <c r="B34" s="8" t="s">
        <v>201</v>
      </c>
      <c r="H34" s="215" t="e">
        <f>H33/(H33+I33)</f>
        <v>#DIV/0!</v>
      </c>
      <c r="I34" s="215" t="e">
        <f>I33/(H33+I33)</f>
        <v>#DIV/0!</v>
      </c>
    </row>
  </sheetData>
  <sheetProtection formatCells="0" formatColumns="0" formatRows="0" insertColumns="0" insertRows="0" deleteColumns="0" deleteRows="0" sort="0"/>
  <mergeCells count="2">
    <mergeCell ref="D14:F14"/>
    <mergeCell ref="B8:I8"/>
  </mergeCells>
  <pageMargins left="0.7" right="0.7" top="0.75" bottom="0.75" header="0.3" footer="0.3"/>
  <pageSetup scale="4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51"/>
  <sheetViews>
    <sheetView zoomScale="90" zoomScaleNormal="90" workbookViewId="0">
      <pane ySplit="7" topLeftCell="A8" activePane="bottomLeft" state="frozen"/>
      <selection pane="bottomLeft" activeCell="I14" sqref="I14"/>
    </sheetView>
  </sheetViews>
  <sheetFormatPr defaultColWidth="9" defaultRowHeight="13.8" x14ac:dyDescent="0.25"/>
  <cols>
    <col min="1" max="1" width="5.33203125" style="93" customWidth="1"/>
    <col min="2" max="2" width="54.109375" style="93" customWidth="1"/>
    <col min="3" max="3" width="3.6640625" style="93" customWidth="1"/>
    <col min="4" max="4" width="19.5546875" style="97" customWidth="1"/>
    <col min="5" max="5" width="3.5546875" style="97" customWidth="1"/>
    <col min="6" max="6" width="43.33203125" style="97" customWidth="1"/>
    <col min="7" max="7" width="2.109375" style="93" customWidth="1"/>
    <col min="8" max="8" width="17.44140625" style="98" customWidth="1"/>
    <col min="9" max="9" width="14.33203125" style="98" customWidth="1"/>
    <col min="10" max="10" width="15.44140625" style="98" bestFit="1" customWidth="1"/>
    <col min="11" max="11" width="16.5546875" style="98" bestFit="1" customWidth="1"/>
    <col min="12" max="12" width="15.44140625" style="98" bestFit="1" customWidth="1"/>
    <col min="13" max="16384" width="9" style="93"/>
  </cols>
  <sheetData>
    <row r="3" spans="2:12" ht="21" x14ac:dyDescent="0.4">
      <c r="B3" s="65" t="s">
        <v>254</v>
      </c>
    </row>
    <row r="4" spans="2:12" x14ac:dyDescent="0.25">
      <c r="B4" s="93" t="s">
        <v>243</v>
      </c>
    </row>
    <row r="7" spans="2:12" s="36" customFormat="1" ht="30.6" customHeight="1" x14ac:dyDescent="0.3">
      <c r="D7" s="121" t="s">
        <v>249</v>
      </c>
      <c r="E7" s="121"/>
      <c r="F7" s="122" t="s">
        <v>182</v>
      </c>
      <c r="G7" s="123"/>
      <c r="H7" s="121" t="s">
        <v>150</v>
      </c>
      <c r="I7" s="121" t="s">
        <v>151</v>
      </c>
      <c r="J7" s="121" t="s">
        <v>152</v>
      </c>
      <c r="K7" s="121" t="s">
        <v>153</v>
      </c>
      <c r="L7" s="121" t="s">
        <v>154</v>
      </c>
    </row>
    <row r="8" spans="2:12" s="36" customFormat="1" x14ac:dyDescent="0.3">
      <c r="D8" s="121"/>
      <c r="E8" s="121"/>
      <c r="F8" s="122"/>
      <c r="G8" s="123"/>
      <c r="H8" s="121"/>
      <c r="I8" s="121"/>
      <c r="J8" s="121"/>
      <c r="K8" s="121"/>
      <c r="L8" s="121"/>
    </row>
    <row r="9" spans="2:12" x14ac:dyDescent="0.25">
      <c r="B9" s="10" t="s">
        <v>155</v>
      </c>
      <c r="C9" s="10"/>
      <c r="D9" s="101">
        <f>SUM(H9:L9)</f>
        <v>1807301.9999999998</v>
      </c>
      <c r="E9" s="101"/>
      <c r="F9" s="374" t="s">
        <v>223</v>
      </c>
      <c r="G9" s="102"/>
      <c r="H9" s="330">
        <v>1541380.3333333333</v>
      </c>
      <c r="I9" s="330">
        <v>48192.833333333336</v>
      </c>
      <c r="J9" s="330">
        <v>51793.833333333336</v>
      </c>
      <c r="K9" s="330">
        <v>137602.16666666666</v>
      </c>
      <c r="L9" s="330">
        <v>28332.833333333332</v>
      </c>
    </row>
    <row r="10" spans="2:12" s="36" customFormat="1" x14ac:dyDescent="0.25">
      <c r="B10" s="217" t="s">
        <v>217</v>
      </c>
      <c r="D10" s="218">
        <v>1.3</v>
      </c>
      <c r="E10" s="121"/>
      <c r="F10" s="374"/>
      <c r="G10" s="123"/>
      <c r="H10" s="121"/>
      <c r="I10" s="121"/>
      <c r="J10" s="121"/>
      <c r="K10" s="121"/>
      <c r="L10" s="121"/>
    </row>
    <row r="11" spans="2:12" x14ac:dyDescent="0.25">
      <c r="D11" s="103"/>
      <c r="E11" s="103"/>
    </row>
    <row r="12" spans="2:12" x14ac:dyDescent="0.25">
      <c r="B12" s="120" t="s">
        <v>156</v>
      </c>
      <c r="C12" s="7"/>
    </row>
    <row r="13" spans="2:12" ht="13.8" customHeight="1" x14ac:dyDescent="0.25">
      <c r="B13" s="93" t="s">
        <v>9</v>
      </c>
      <c r="D13" s="104">
        <f>(5.03*1.61+2.28*1.74+0.9*1.3)/(1.61+1.74+1.3)</f>
        <v>2.8463440860215052</v>
      </c>
      <c r="E13" s="104"/>
      <c r="F13" s="375" t="s">
        <v>253</v>
      </c>
      <c r="G13" s="103"/>
    </row>
    <row r="14" spans="2:12" x14ac:dyDescent="0.25">
      <c r="B14" s="93" t="s">
        <v>2</v>
      </c>
      <c r="D14" s="105">
        <f>(1.96*1.74+5.72*1.61+2.1*1.3)/(1.74+1.61+1.3)</f>
        <v>3.3009892473118283</v>
      </c>
      <c r="E14" s="113"/>
      <c r="F14" s="375"/>
      <c r="G14" s="103"/>
    </row>
    <row r="15" spans="2:12" s="7" customFormat="1" x14ac:dyDescent="0.25">
      <c r="B15" s="7" t="s">
        <v>149</v>
      </c>
      <c r="D15" s="106">
        <f>SUM(D13:D14)</f>
        <v>6.147333333333334</v>
      </c>
      <c r="E15" s="106"/>
      <c r="F15" s="375"/>
      <c r="H15" s="99"/>
      <c r="I15" s="99"/>
      <c r="J15" s="99"/>
      <c r="K15" s="99"/>
      <c r="L15" s="99"/>
    </row>
    <row r="17" spans="2:13" x14ac:dyDescent="0.25">
      <c r="B17" s="120" t="s">
        <v>148</v>
      </c>
      <c r="C17" s="7"/>
    </row>
    <row r="19" spans="2:13" ht="27.6" x14ac:dyDescent="0.25">
      <c r="B19" s="107" t="s">
        <v>174</v>
      </c>
      <c r="C19" s="107"/>
      <c r="D19" s="108">
        <f>SUM(H19:L19)</f>
        <v>1948152736.6666665</v>
      </c>
      <c r="E19" s="108"/>
      <c r="F19" s="374" t="s">
        <v>252</v>
      </c>
      <c r="H19" s="109">
        <v>1591428358</v>
      </c>
      <c r="I19" s="109">
        <v>68769164.333333328</v>
      </c>
      <c r="J19" s="109">
        <v>61628420</v>
      </c>
      <c r="K19" s="109">
        <v>206118740.5</v>
      </c>
      <c r="L19" s="109">
        <v>20208053.833333332</v>
      </c>
    </row>
    <row r="20" spans="2:13" x14ac:dyDescent="0.25">
      <c r="B20" s="93" t="s">
        <v>140</v>
      </c>
      <c r="D20" s="113">
        <f>D19/D9</f>
        <v>1077.9342559609113</v>
      </c>
      <c r="E20" s="113"/>
      <c r="F20" s="374"/>
      <c r="H20" s="109"/>
      <c r="I20" s="109"/>
      <c r="J20" s="109"/>
      <c r="K20" s="109"/>
      <c r="L20" s="109"/>
    </row>
    <row r="21" spans="2:13" s="7" customFormat="1" ht="16.2" customHeight="1" x14ac:dyDescent="0.25">
      <c r="B21" s="110" t="s">
        <v>251</v>
      </c>
      <c r="C21" s="110"/>
      <c r="D21" s="106">
        <f>D20*0.85</f>
        <v>916.24411756677455</v>
      </c>
      <c r="E21" s="106"/>
      <c r="F21" s="374"/>
      <c r="H21" s="111"/>
      <c r="I21" s="111"/>
      <c r="J21" s="111"/>
      <c r="K21" s="111"/>
      <c r="L21" s="111"/>
    </row>
    <row r="23" spans="2:13" s="112" customFormat="1" x14ac:dyDescent="0.25">
      <c r="B23" s="107" t="s">
        <v>250</v>
      </c>
      <c r="C23" s="107"/>
      <c r="D23" s="108">
        <f>SUM(H23:L23)</f>
        <v>25239421.581666667</v>
      </c>
      <c r="E23" s="108"/>
      <c r="F23" s="323" t="s">
        <v>248</v>
      </c>
      <c r="H23" s="109">
        <v>23477746.196666669</v>
      </c>
      <c r="I23" s="109">
        <v>463593.73166666669</v>
      </c>
      <c r="J23" s="109">
        <v>109591.25166666665</v>
      </c>
      <c r="K23" s="109">
        <v>693739.66666666663</v>
      </c>
      <c r="L23" s="109">
        <v>494750.73500000004</v>
      </c>
    </row>
    <row r="24" spans="2:13" x14ac:dyDescent="0.25">
      <c r="B24" s="93" t="s">
        <v>164</v>
      </c>
      <c r="D24" s="113">
        <f>D23/D9</f>
        <v>13.96524852053872</v>
      </c>
      <c r="E24" s="113"/>
    </row>
    <row r="25" spans="2:13" s="7" customFormat="1" ht="16.2" customHeight="1" x14ac:dyDescent="0.25">
      <c r="B25" s="110" t="s">
        <v>260</v>
      </c>
      <c r="C25" s="110"/>
      <c r="D25" s="106">
        <f>D24*0.485</f>
        <v>6.773145532461279</v>
      </c>
      <c r="E25" s="106"/>
      <c r="F25" s="294"/>
      <c r="H25" s="99"/>
      <c r="I25" s="99"/>
      <c r="J25" s="99"/>
      <c r="K25" s="99"/>
      <c r="L25" s="99"/>
    </row>
    <row r="28" spans="2:13" x14ac:dyDescent="0.25">
      <c r="B28" s="10" t="s">
        <v>163</v>
      </c>
      <c r="D28" s="117">
        <f>SUM(H28:L28)</f>
        <v>2938150828.6666665</v>
      </c>
      <c r="F28" s="374" t="s">
        <v>224</v>
      </c>
      <c r="H28" s="190">
        <v>2421998496.6666665</v>
      </c>
      <c r="I28" s="190">
        <v>73213203.333333328</v>
      </c>
      <c r="J28" s="190">
        <v>74890104.166666672</v>
      </c>
      <c r="K28" s="190">
        <v>328753322.83333331</v>
      </c>
      <c r="L28" s="190">
        <v>39295701.666666664</v>
      </c>
      <c r="M28" s="116"/>
    </row>
    <row r="29" spans="2:13" ht="14.4" customHeight="1" x14ac:dyDescent="0.25">
      <c r="B29" s="93" t="s">
        <v>19</v>
      </c>
      <c r="D29" s="177">
        <f>D28/D9</f>
        <v>1625.7110481074369</v>
      </c>
      <c r="F29" s="374"/>
      <c r="H29" s="190"/>
      <c r="I29" s="190"/>
      <c r="J29" s="190"/>
      <c r="K29" s="190"/>
      <c r="L29" s="190"/>
      <c r="M29" s="116"/>
    </row>
    <row r="30" spans="2:13" x14ac:dyDescent="0.25">
      <c r="D30" s="117"/>
      <c r="F30" s="302"/>
      <c r="H30" s="190"/>
      <c r="I30" s="190"/>
      <c r="J30" s="190"/>
      <c r="K30" s="190"/>
      <c r="L30" s="190"/>
      <c r="M30" s="116"/>
    </row>
    <row r="31" spans="2:13" ht="25.8" customHeight="1" x14ac:dyDescent="0.25">
      <c r="B31" s="10" t="s">
        <v>165</v>
      </c>
      <c r="C31" s="10"/>
      <c r="D31" s="329">
        <f>SUMPRODUCT(H9:L9,H31:L31)/SUM(H9:L9)</f>
        <v>1.9106611869208603E-2</v>
      </c>
      <c r="E31" s="217"/>
      <c r="F31" s="298" t="s">
        <v>227</v>
      </c>
      <c r="H31" s="191">
        <v>1.8083333333333333E-2</v>
      </c>
      <c r="I31" s="191">
        <v>2.7999999999999997E-2</v>
      </c>
      <c r="J31" s="191">
        <v>2.8133333333333333E-2</v>
      </c>
      <c r="K31" s="191">
        <v>2.2499999999999996E-2</v>
      </c>
      <c r="L31" s="191">
        <v>2.6666666666666668E-2</v>
      </c>
    </row>
    <row r="32" spans="2:13" ht="26.4" customHeight="1" x14ac:dyDescent="0.25">
      <c r="B32" s="110" t="s">
        <v>261</v>
      </c>
      <c r="D32" s="118">
        <f>(D28*D31*0.85)/D9</f>
        <v>26.402555506522148</v>
      </c>
    </row>
    <row r="34" spans="1:13" ht="27.6" x14ac:dyDescent="0.25">
      <c r="B34" s="10" t="s">
        <v>166</v>
      </c>
      <c r="C34" s="10"/>
      <c r="D34" s="296">
        <f>SUMPRODUCT(H34:K34,H9:K9)/SUM(H9:K9)</f>
        <v>8.2478416762578957E-2</v>
      </c>
      <c r="F34" s="298" t="s">
        <v>227</v>
      </c>
      <c r="H34" s="192">
        <v>8.4666666666666668E-2</v>
      </c>
      <c r="I34" s="192">
        <v>6.7416666666666666E-2</v>
      </c>
      <c r="J34" s="192">
        <v>6.908333333333333E-2</v>
      </c>
      <c r="K34" s="192">
        <v>6.8283333333333335E-2</v>
      </c>
      <c r="L34" s="98" t="s">
        <v>167</v>
      </c>
    </row>
    <row r="35" spans="1:13" x14ac:dyDescent="0.25">
      <c r="B35" s="7" t="s">
        <v>168</v>
      </c>
      <c r="D35" s="118">
        <f>D21*D34</f>
        <v>75.570364184933823</v>
      </c>
      <c r="F35" s="298"/>
    </row>
    <row r="36" spans="1:13" x14ac:dyDescent="0.25">
      <c r="D36" s="221"/>
      <c r="F36" s="298"/>
    </row>
    <row r="37" spans="1:13" s="7" customFormat="1" x14ac:dyDescent="0.25">
      <c r="B37" s="7" t="s">
        <v>169</v>
      </c>
      <c r="D37" s="118">
        <f>D25+D32+D35</f>
        <v>108.74606522391724</v>
      </c>
      <c r="E37" s="119"/>
      <c r="F37" s="303"/>
      <c r="H37" s="99"/>
      <c r="I37" s="99"/>
      <c r="J37" s="99"/>
      <c r="K37" s="99"/>
      <c r="L37" s="99"/>
    </row>
    <row r="38" spans="1:13" x14ac:dyDescent="0.25">
      <c r="F38" s="298"/>
    </row>
    <row r="39" spans="1:13" ht="27.6" x14ac:dyDescent="0.25">
      <c r="B39" s="10" t="s">
        <v>170</v>
      </c>
      <c r="C39" s="10"/>
      <c r="D39" s="296">
        <f>1/40*(5.25+(23.25/2))/1.3</f>
        <v>0.32451923076923078</v>
      </c>
      <c r="F39" s="294" t="s">
        <v>225</v>
      </c>
    </row>
    <row r="40" spans="1:13" x14ac:dyDescent="0.25">
      <c r="D40" s="221"/>
    </row>
    <row r="41" spans="1:13" s="7" customFormat="1" x14ac:dyDescent="0.25">
      <c r="B41" s="7" t="s">
        <v>169</v>
      </c>
      <c r="D41" s="118">
        <f>D37*D39</f>
        <v>35.290189435646219</v>
      </c>
      <c r="E41" s="119"/>
      <c r="F41" s="119"/>
      <c r="H41" s="99"/>
      <c r="I41" s="99"/>
      <c r="J41" s="99"/>
      <c r="K41" s="99"/>
      <c r="L41" s="99"/>
    </row>
    <row r="43" spans="1:13" s="7" customFormat="1" x14ac:dyDescent="0.25">
      <c r="B43" s="7" t="s">
        <v>240</v>
      </c>
      <c r="D43" s="118">
        <f>D15+D41</f>
        <v>41.437522768979555</v>
      </c>
      <c r="E43" s="119"/>
      <c r="F43" s="119"/>
      <c r="H43" s="99"/>
      <c r="I43" s="99"/>
      <c r="J43" s="99"/>
      <c r="K43" s="99"/>
      <c r="L43" s="99"/>
    </row>
    <row r="44" spans="1:13" s="7" customFormat="1" x14ac:dyDescent="0.25">
      <c r="D44" s="118"/>
      <c r="E44" s="119"/>
      <c r="F44" s="119"/>
      <c r="H44" s="99"/>
      <c r="I44" s="99"/>
      <c r="J44" s="99"/>
      <c r="K44" s="99"/>
      <c r="L44" s="99"/>
    </row>
    <row r="45" spans="1:13" x14ac:dyDescent="0.25">
      <c r="B45" s="297" t="s">
        <v>142</v>
      </c>
      <c r="F45" s="374" t="s">
        <v>226</v>
      </c>
    </row>
    <row r="46" spans="1:13" s="7" customFormat="1" ht="15.6" x14ac:dyDescent="0.3">
      <c r="A46" s="36"/>
      <c r="B46" s="93" t="s">
        <v>113</v>
      </c>
      <c r="C46" s="93"/>
      <c r="D46" s="93">
        <f>(1+2.1/100)</f>
        <v>1.0209999999999999</v>
      </c>
      <c r="E46" s="93"/>
      <c r="F46" s="374"/>
      <c r="G46" s="8"/>
      <c r="H46" s="66"/>
      <c r="I46" s="73"/>
      <c r="J46" s="193"/>
      <c r="K46" s="73"/>
      <c r="L46" s="193"/>
      <c r="M46" s="8"/>
    </row>
    <row r="47" spans="1:13" s="7" customFormat="1" ht="15.6" x14ac:dyDescent="0.3">
      <c r="A47" s="36"/>
      <c r="B47" s="93" t="s">
        <v>114</v>
      </c>
      <c r="C47" s="93"/>
      <c r="D47" s="93">
        <f>(1+1.9/100)</f>
        <v>1.0189999999999999</v>
      </c>
      <c r="E47" s="93"/>
      <c r="F47" s="374"/>
      <c r="G47" s="8"/>
      <c r="H47" s="66"/>
      <c r="I47" s="73"/>
      <c r="J47" s="193"/>
      <c r="K47" s="73"/>
      <c r="L47" s="193"/>
      <c r="M47" s="8"/>
    </row>
    <row r="48" spans="1:13" s="7" customFormat="1" ht="15.6" x14ac:dyDescent="0.3">
      <c r="A48" s="36"/>
      <c r="B48" s="93" t="s">
        <v>115</v>
      </c>
      <c r="C48" s="93"/>
      <c r="D48" s="93">
        <f>(1+1.2/100)</f>
        <v>1.012</v>
      </c>
      <c r="E48" s="93"/>
      <c r="F48" s="374"/>
      <c r="G48" s="8"/>
      <c r="H48" s="66"/>
      <c r="I48" s="73"/>
      <c r="J48" s="193"/>
      <c r="K48" s="73"/>
      <c r="L48" s="193"/>
      <c r="M48" s="8"/>
    </row>
    <row r="50" spans="2:4" ht="14.4" thickBot="1" x14ac:dyDescent="0.3">
      <c r="B50" s="7" t="s">
        <v>247</v>
      </c>
      <c r="D50" s="328">
        <f>D43*D46*D47*D48</f>
        <v>43.628895938339433</v>
      </c>
    </row>
    <row r="51" spans="2:4" ht="14.4" thickTop="1" x14ac:dyDescent="0.25"/>
  </sheetData>
  <sheetProtection algorithmName="SHA-512" hashValue="fBK8z9/LwbJiKapDobRrLyVTXM7RNyy7QqKmUwnauJlxhGqqN4Ztuc4r0rmt0UuOYDs11xEUzxbTeTDutmgg3Q==" saltValue="Xxljy6TGHYyYoNLaagmaUw==" spinCount="100000" sheet="1" formatCells="0" formatColumns="0" formatRows="0" insertColumns="0" insertRows="0" deleteColumns="0" deleteRows="0"/>
  <mergeCells count="5">
    <mergeCell ref="F45:F48"/>
    <mergeCell ref="F9:F10"/>
    <mergeCell ref="F19:F21"/>
    <mergeCell ref="F28:F29"/>
    <mergeCell ref="F13:F15"/>
  </mergeCells>
  <pageMargins left="0.7" right="0.7" top="0.75" bottom="0.75" header="0.3" footer="0.3"/>
  <pageSetup scale="5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130" zoomScaleNormal="130" workbookViewId="0">
      <selection activeCell="B13" sqref="B13"/>
    </sheetView>
  </sheetViews>
  <sheetFormatPr defaultRowHeight="14.4" x14ac:dyDescent="0.3"/>
  <cols>
    <col min="1" max="1" width="13.6640625" customWidth="1"/>
    <col min="2" max="2" width="24.33203125" customWidth="1"/>
  </cols>
  <sheetData>
    <row r="1" spans="1:3" x14ac:dyDescent="0.3">
      <c r="A1" t="s">
        <v>56</v>
      </c>
      <c r="B1" t="s">
        <v>61</v>
      </c>
      <c r="C1" t="s">
        <v>70</v>
      </c>
    </row>
    <row r="2" spans="1:3" x14ac:dyDescent="0.3">
      <c r="A2" t="s">
        <v>57</v>
      </c>
      <c r="B2" t="s">
        <v>62</v>
      </c>
      <c r="C2">
        <v>2017</v>
      </c>
    </row>
    <row r="3" spans="1:3" x14ac:dyDescent="0.3">
      <c r="A3" t="s">
        <v>58</v>
      </c>
      <c r="B3" t="s">
        <v>60</v>
      </c>
      <c r="C3">
        <v>2018</v>
      </c>
    </row>
    <row r="4" spans="1:3" x14ac:dyDescent="0.3">
      <c r="C4">
        <v>2019</v>
      </c>
    </row>
    <row r="5" spans="1:3" x14ac:dyDescent="0.3">
      <c r="C5">
        <v>2020</v>
      </c>
    </row>
    <row r="6" spans="1:3" x14ac:dyDescent="0.3">
      <c r="C6">
        <v>2021</v>
      </c>
    </row>
    <row r="7" spans="1:3" x14ac:dyDescent="0.3">
      <c r="C7">
        <v>2022</v>
      </c>
    </row>
    <row r="8" spans="1:3" x14ac:dyDescent="0.3">
      <c r="C8">
        <v>2023</v>
      </c>
    </row>
    <row r="9" spans="1:3" x14ac:dyDescent="0.3">
      <c r="C9">
        <v>2024</v>
      </c>
    </row>
    <row r="10" spans="1:3" x14ac:dyDescent="0.3">
      <c r="C10">
        <v>2025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LDC Info</vt:lpstr>
      <vt:lpstr>Definitions</vt:lpstr>
      <vt:lpstr>1. Summary Tab</vt:lpstr>
      <vt:lpstr>2. Attacher and Pole Data</vt:lpstr>
      <vt:lpstr>3. Direct Costs</vt:lpstr>
      <vt:lpstr>4. Indirect Costs</vt:lpstr>
      <vt:lpstr>4-a. Power Deduction Factor</vt:lpstr>
      <vt:lpstr>Appendix. Provincial Rate</vt:lpstr>
      <vt:lpstr>Drop Down List</vt:lpstr>
      <vt:lpstr>Definitions!Print_Area</vt:lpstr>
      <vt:lpstr>'LDC Info'!Print_Area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But</dc:creator>
  <cp:lastModifiedBy>Judy But</cp:lastModifiedBy>
  <cp:lastPrinted>2017-12-19T14:43:44Z</cp:lastPrinted>
  <dcterms:created xsi:type="dcterms:W3CDTF">2017-07-06T17:25:43Z</dcterms:created>
  <dcterms:modified xsi:type="dcterms:W3CDTF">2020-01-29T18:32:18Z</dcterms:modified>
</cp:coreProperties>
</file>