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G:\Limited\Registrar_Office\Projects\Case Schedules Pilot 2020\Phase II - rates applications\Case schedules to post_Phase II\2023-12-15 weekly updates Alectra new Orangeville Wasaga\"/>
    </mc:Choice>
  </mc:AlternateContent>
  <xr:revisionPtr revIDLastSave="0" documentId="13_ncr:1_{B2E50597-E086-43CE-A5A1-5DC189738E5E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Orangeville Hydro" sheetId="6" r:id="rId1"/>
  </sheets>
  <definedNames>
    <definedName name="_xlnm.Print_Area" localSheetId="0">'Orangeville Hydro'!$A$1:$K$26</definedName>
    <definedName name="_xlnm.Print_Titles" localSheetId="0">'Orangeville Hydro'!$1:$4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" l="1"/>
  <c r="E16" i="6" l="1"/>
  <c r="E23" i="6"/>
  <c r="E21" i="6"/>
  <c r="E20" i="6"/>
  <c r="E19" i="6"/>
  <c r="H17" i="6"/>
  <c r="H18" i="6"/>
  <c r="H20" i="6"/>
  <c r="H10" i="6"/>
  <c r="I10" i="6" l="1"/>
  <c r="E25" i="6" l="1"/>
  <c r="E14" i="6"/>
  <c r="H13" i="6" l="1"/>
  <c r="H16" i="6" l="1"/>
  <c r="H11" i="6"/>
  <c r="I11" i="6" s="1"/>
  <c r="E22" i="6"/>
  <c r="E24" i="6"/>
  <c r="E17" i="6"/>
  <c r="E8" i="6"/>
  <c r="H8" i="6" s="1"/>
  <c r="H9" i="6" l="1"/>
  <c r="B6" i="6"/>
  <c r="E9" i="6"/>
  <c r="E11" i="6"/>
  <c r="E12" i="6"/>
  <c r="H12" i="6"/>
  <c r="E13" i="6"/>
  <c r="H14" i="6"/>
  <c r="G22" i="6" l="1"/>
  <c r="G23" i="6" l="1"/>
  <c r="G25" i="6" l="1"/>
  <c r="G24" i="6"/>
</calcChain>
</file>

<file path=xl/sharedStrings.xml><?xml version="1.0" encoding="utf-8"?>
<sst xmlns="http://schemas.openxmlformats.org/spreadsheetml/2006/main" count="45" uniqueCount="45">
  <si>
    <t>Schedule for Orangeville Hydro Limited - 2024 Cost of Service</t>
  </si>
  <si>
    <t>OEB File Number: EB-2023-0045</t>
  </si>
  <si>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</si>
  <si>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</si>
  <si>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</si>
  <si>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</si>
  <si>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</si>
  <si>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</si>
  <si>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</si>
  <si>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Approved</t>
  </si>
  <si>
    <t>Actual Date</t>
  </si>
  <si>
    <t>Status</t>
  </si>
  <si>
    <t>Comments</t>
  </si>
  <si>
    <t>Completeness</t>
  </si>
  <si>
    <t>Applicant Files Application</t>
  </si>
  <si>
    <t xml:space="preserve"> </t>
  </si>
  <si>
    <t>OEB Issues Acknowledgement Letter</t>
  </si>
  <si>
    <t>OEB Issues Completeness Letter</t>
  </si>
  <si>
    <t xml:space="preserve">Notice &amp; Procedural Order No. 1 </t>
  </si>
  <si>
    <t>OEB Issues Notice of Hearing</t>
  </si>
  <si>
    <t>Applicant Files Affidavit Confirming Service and Publication</t>
  </si>
  <si>
    <t>Notice of Hearing Publication Date</t>
  </si>
  <si>
    <t>Intervention Request Close</t>
  </si>
  <si>
    <t>OEB Issues Procedural Order No. 1</t>
  </si>
  <si>
    <t>Discovery Process</t>
  </si>
  <si>
    <t>OEB staff Files Draft Issues List</t>
  </si>
  <si>
    <t>OEB staff and Intervenors File Interrogatories</t>
  </si>
  <si>
    <t xml:space="preserve">Applicant Files Responses to Interrogatories </t>
  </si>
  <si>
    <t>Settlement Process</t>
  </si>
  <si>
    <t>Settlement Conference Held (Feb 5-7)</t>
  </si>
  <si>
    <t>Settlement Progress Letter Filed</t>
  </si>
  <si>
    <t xml:space="preserve">Settlement Proposal Filed </t>
  </si>
  <si>
    <t>OEB staff Submission on Settlement Proposal Filed</t>
  </si>
  <si>
    <t xml:space="preserve"> Hearing</t>
  </si>
  <si>
    <t>Presentation of Settlement/Oral Hearing</t>
  </si>
  <si>
    <t>March break: Mar 11-15</t>
  </si>
  <si>
    <t>Argument Process</t>
  </si>
  <si>
    <t>Applicant's Argument-in-chief Filed</t>
  </si>
  <si>
    <t>OEB staff and Intervenor Argument Filed</t>
  </si>
  <si>
    <t>Applicant's Reply Argument Filed</t>
  </si>
  <si>
    <t>Decision</t>
  </si>
  <si>
    <t>Decision Issued</t>
  </si>
  <si>
    <t>* Planned dates have not been approved by the OEB Panel.  They are intended to be illustrative only, provided the individual steps take place.</t>
  </si>
  <si>
    <t>Updated: December 15, 2023</t>
  </si>
  <si>
    <t xml:space="preserve">HOLIDAY BREAK December 16, 2023, TO January 7, 2024, INCLUSIVE – 23 DAYS)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</si>
</sst>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6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9" fontId="7" fillId="0" borderId="10" xfId="2" applyNumberFormat="1" applyFont="1" applyFill="1" applyBorder="1" applyAlignment="1">
      <alignment horizontal="center" vertical="center" wrapText="1"/>
    </xf>
    <xf numFmtId="15" fontId="4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 wrapText="1"/>
    </xf>
    <xf numFmtId="9" fontId="7" fillId="0" borderId="13" xfId="2" applyNumberFormat="1" applyFont="1" applyFill="1" applyBorder="1" applyAlignment="1">
      <alignment horizontal="center" vertical="center" wrapText="1"/>
    </xf>
    <xf numFmtId="15" fontId="4" fillId="0" borderId="1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5" fontId="3" fillId="0" borderId="18" xfId="0" applyNumberFormat="1" applyFont="1" applyBorder="1" applyAlignment="1">
      <alignment horizontal="center" vertical="center" wrapText="1"/>
    </xf>
    <xf numFmtId="9" fontId="7" fillId="0" borderId="18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7" xfId="0" applyNumberFormat="1" applyFont="1" applyBorder="1" applyAlignment="1">
      <alignment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2" fillId="0" borderId="6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9" fontId="7" fillId="0" borderId="19" xfId="2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1" fontId="3" fillId="0" borderId="18" xfId="1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1" fontId="3" fillId="0" borderId="19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1" fontId="13" fillId="0" borderId="22" xfId="0" applyNumberFormat="1" applyFont="1" applyBorder="1" applyAlignment="1">
      <alignment horizontal="center" vertical="center" wrapText="1"/>
    </xf>
    <xf numFmtId="165" fontId="13" fillId="0" borderId="22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1" fontId="3" fillId="0" borderId="25" xfId="1" applyNumberFormat="1" applyFont="1" applyFill="1" applyBorder="1" applyAlignment="1">
      <alignment horizontal="center" vertical="center"/>
    </xf>
    <xf numFmtId="15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center" vertical="center"/>
    </xf>
    <xf numFmtId="9" fontId="7" fillId="0" borderId="25" xfId="2" applyNumberFormat="1" applyFont="1" applyFill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1" fontId="3" fillId="0" borderId="22" xfId="1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9" fontId="7" fillId="0" borderId="22" xfId="2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1" fontId="3" fillId="0" borderId="10" xfId="1" applyNumberFormat="1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15" fontId="3" fillId="0" borderId="26" xfId="0" applyNumberFormat="1" applyFont="1" applyBorder="1" applyAlignment="1">
      <alignment horizontal="center" vertical="center" wrapText="1"/>
    </xf>
    <xf numFmtId="165" fontId="3" fillId="0" borderId="28" xfId="0" applyNumberFormat="1" applyFont="1" applyBorder="1" applyAlignment="1">
      <alignment horizontal="center" vertical="center"/>
    </xf>
    <xf numFmtId="165" fontId="3" fillId="0" borderId="29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165" fontId="10" fillId="0" borderId="31" xfId="0" applyNumberFormat="1" applyFont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 vertical="center"/>
    </xf>
    <xf numFmtId="165" fontId="10" fillId="0" borderId="33" xfId="0" applyNumberFormat="1" applyFont="1" applyBorder="1" applyAlignment="1">
      <alignment horizontal="center" vertical="center"/>
    </xf>
    <xf numFmtId="165" fontId="10" fillId="0" borderId="29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vertical="center" wrapText="1" readingOrder="1"/>
    </xf>
    <xf numFmtId="0" fontId="7" fillId="0" borderId="39" xfId="1" applyNumberFormat="1" applyFont="1" applyFill="1" applyBorder="1" applyAlignment="1">
      <alignment vertical="center" wrapText="1" readingOrder="1"/>
    </xf>
    <xf numFmtId="0" fontId="7" fillId="0" borderId="35" xfId="1" applyNumberFormat="1" applyFont="1" applyFill="1" applyBorder="1" applyAlignment="1">
      <alignment vertical="center" wrapText="1" readingOrder="1"/>
    </xf>
    <xf numFmtId="165" fontId="6" fillId="0" borderId="39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 readingOrder="1"/>
    </xf>
    <xf numFmtId="0" fontId="5" fillId="0" borderId="35" xfId="1" applyNumberFormat="1" applyFont="1" applyFill="1" applyBorder="1" applyAlignment="1">
      <alignment vertical="center" wrapText="1" readingOrder="1"/>
    </xf>
    <xf numFmtId="0" fontId="5" fillId="0" borderId="37" xfId="0" applyFont="1" applyBorder="1" applyAlignment="1">
      <alignment vertical="center" wrapText="1" readingOrder="1"/>
    </xf>
    <xf numFmtId="0" fontId="5" fillId="0" borderId="38" xfId="0" applyFont="1" applyBorder="1" applyAlignment="1">
      <alignment vertical="center" wrapText="1" readingOrder="1"/>
    </xf>
    <xf numFmtId="165" fontId="7" fillId="0" borderId="39" xfId="0" applyNumberFormat="1" applyFont="1" applyBorder="1" applyAlignment="1">
      <alignment horizontal="left" vertical="center" wrapText="1"/>
    </xf>
    <xf numFmtId="0" fontId="7" fillId="0" borderId="40" xfId="0" applyFont="1" applyBorder="1" applyAlignment="1">
      <alignment vertical="center" wrapText="1" readingOrder="1"/>
    </xf>
    <xf numFmtId="0" fontId="7" fillId="0" borderId="36" xfId="0" applyFont="1" applyBorder="1" applyAlignment="1">
      <alignment vertical="center" wrapText="1" readingOrder="1"/>
    </xf>
    <xf numFmtId="0" fontId="7" fillId="0" borderId="39" xfId="0" applyFont="1" applyBorder="1" applyAlignment="1">
      <alignment vertical="center" wrapText="1" readingOrder="1"/>
    </xf>
    <xf numFmtId="0" fontId="7" fillId="0" borderId="34" xfId="0" applyFont="1" applyBorder="1" applyAlignment="1">
      <alignment vertical="center" wrapText="1" readingOrder="1"/>
    </xf>
    <xf numFmtId="0" fontId="7" fillId="0" borderId="38" xfId="0" applyFont="1" applyBorder="1" applyAlignment="1">
      <alignment vertical="center" wrapText="1" readingOrder="1"/>
    </xf>
    <xf numFmtId="0" fontId="7" fillId="0" borderId="37" xfId="0" applyFont="1" applyBorder="1" applyAlignment="1">
      <alignment vertical="center" wrapText="1" readingOrder="1"/>
    </xf>
    <xf numFmtId="16" fontId="7" fillId="0" borderId="41" xfId="0" applyNumberFormat="1" applyFont="1" applyBorder="1" applyAlignment="1">
      <alignment vertical="center" wrapText="1" readingOrder="1"/>
    </xf>
    <xf numFmtId="1" fontId="5" fillId="0" borderId="1" xfId="1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vertical="center" wrapText="1" readingOrder="1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K25" totalsRowShown="0" headerRowDxfId="13" headerRowBorderDxfId="12" tableBorderDxfId="11">
  <tableColumns count="11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D5+I$7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/>
    <tableColumn id="7" xr3:uid="{63CD15EB-ACF1-43F8-8B2D-46404A3C2DEF}" name="Case Schedule Date Approved" dataDxfId="3">
      <calculatedColumnFormula>F5+I$7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L45"/>
  <sheetViews>
    <sheetView tabSelected="1" zoomScale="70" zoomScaleNormal="70" workbookViewId="0"/>
  </sheetViews>
  <sheetFormatPr defaultColWidth="8.90625" defaultRowHeight="23.75" customHeight="1" x14ac:dyDescent="0.35"/>
  <cols>
    <col min="1" max="1" width="26.36328125" style="15" customWidth="1"/>
    <col min="2" max="2" width="9.54296875" style="2" customWidth="1"/>
    <col min="3" max="3" width="61.36328125" style="2" customWidth="1"/>
    <col min="4" max="4" width="15.54296875" style="13" customWidth="1"/>
    <col min="5" max="5" width="17" style="14" customWidth="1"/>
    <col min="6" max="6" width="19.54296875" style="14" customWidth="1"/>
    <col min="7" max="7" width="15.54296875" style="71" customWidth="1"/>
    <col min="8" max="8" width="16.6328125" style="71" customWidth="1"/>
    <col min="9" max="9" width="16.54296875" customWidth="1"/>
    <col min="10" max="10" width="15.54296875" style="71" customWidth="1"/>
    <col min="11" max="11" width="58.453125" style="14" customWidth="1"/>
    <col min="12" max="12" width="42" style="3" customWidth="1"/>
    <col min="13" max="13" width="53" style="2" customWidth="1"/>
    <col min="14" max="16384" width="8.90625" style="2"/>
  </cols>
  <sheetData>
    <row r="1" spans="1:12" ht="23.75" customHeight="1" x14ac:dyDescent="0.35">
      <c r="A1" s="17" t="s">
        <v>0</v>
      </c>
      <c r="B1" s="18"/>
      <c r="C1" s="18"/>
      <c r="D1" s="18"/>
      <c r="E1" s="18"/>
      <c r="F1" s="19"/>
      <c r="G1" s="60"/>
      <c r="H1" s="60"/>
      <c r="I1" s="60"/>
      <c r="J1" s="19"/>
      <c r="K1" s="20"/>
      <c r="L1" s="1"/>
    </row>
    <row r="2" spans="1:12" ht="23.75" customHeight="1" x14ac:dyDescent="0.35">
      <c r="A2" s="51" t="s">
        <v>1</v>
      </c>
      <c r="B2" s="52"/>
      <c r="C2" s="52"/>
      <c r="D2" s="52"/>
      <c r="E2" s="52"/>
      <c r="F2" s="53"/>
      <c r="G2" s="61"/>
      <c r="H2" s="61"/>
      <c r="I2" s="61"/>
      <c r="J2" s="53"/>
      <c r="K2" s="54"/>
      <c r="L2" s="1"/>
    </row>
    <row r="3" spans="1:12" ht="23.75" customHeight="1" thickBot="1" x14ac:dyDescent="0.4">
      <c r="A3" s="72" t="s">
        <v>43</v>
      </c>
      <c r="B3" s="21"/>
      <c r="C3" s="21"/>
      <c r="D3" s="21"/>
      <c r="E3" s="21"/>
      <c r="F3" s="22"/>
      <c r="G3" s="62"/>
      <c r="H3" s="62"/>
      <c r="I3" s="62"/>
      <c r="J3" s="22"/>
      <c r="K3" s="23"/>
      <c r="L3" s="1"/>
    </row>
    <row r="4" spans="1:12" s="106" customFormat="1" ht="64.25" customHeight="1" thickBot="1" x14ac:dyDescent="0.4">
      <c r="A4" s="107" t="s">
        <v>2</v>
      </c>
      <c r="B4" s="101" t="s">
        <v>3</v>
      </c>
      <c r="C4" s="101" t="s">
        <v>4</v>
      </c>
      <c r="D4" s="102" t="s">
        <v>5</v>
      </c>
      <c r="E4" s="102" t="s">
        <v>6</v>
      </c>
      <c r="F4" s="101" t="s">
        <v>7</v>
      </c>
      <c r="G4" s="103" t="s">
        <v>8</v>
      </c>
      <c r="H4" s="103" t="s">
        <v>9</v>
      </c>
      <c r="I4" s="103" t="s">
        <v>10</v>
      </c>
      <c r="J4" s="101" t="s">
        <v>11</v>
      </c>
      <c r="K4" s="104" t="s">
        <v>12</v>
      </c>
      <c r="L4" s="105"/>
    </row>
    <row r="5" spans="1:12" ht="34.25" customHeight="1" x14ac:dyDescent="0.35">
      <c r="A5" s="26" t="s">
        <v>13</v>
      </c>
      <c r="B5" s="27">
        <v>1</v>
      </c>
      <c r="C5" s="28" t="s">
        <v>14</v>
      </c>
      <c r="D5" s="29"/>
      <c r="E5" s="30"/>
      <c r="F5" s="31"/>
      <c r="G5" s="63"/>
      <c r="H5" s="63"/>
      <c r="I5" s="63">
        <v>45201</v>
      </c>
      <c r="J5" s="32">
        <v>1</v>
      </c>
      <c r="K5" s="151" t="s">
        <v>15</v>
      </c>
      <c r="L5" s="2"/>
    </row>
    <row r="6" spans="1:12" ht="34.25" customHeight="1" x14ac:dyDescent="0.35">
      <c r="A6" s="33"/>
      <c r="B6" s="16">
        <f>B5+1</f>
        <v>2</v>
      </c>
      <c r="C6" s="4" t="s">
        <v>16</v>
      </c>
      <c r="D6" s="5"/>
      <c r="E6" s="6"/>
      <c r="F6" s="7"/>
      <c r="G6" s="64"/>
      <c r="H6" s="64"/>
      <c r="I6" s="64">
        <v>45201</v>
      </c>
      <c r="J6" s="8">
        <v>1</v>
      </c>
      <c r="K6" s="146"/>
      <c r="L6" s="2"/>
    </row>
    <row r="7" spans="1:12" ht="34.25" customHeight="1" thickBot="1" x14ac:dyDescent="0.4">
      <c r="A7" s="43"/>
      <c r="B7" s="35">
        <v>3</v>
      </c>
      <c r="C7" s="44" t="s">
        <v>17</v>
      </c>
      <c r="D7" s="45"/>
      <c r="E7" s="36">
        <v>45215</v>
      </c>
      <c r="F7" s="46">
        <v>0</v>
      </c>
      <c r="G7" s="65"/>
      <c r="H7" s="65">
        <v>45215</v>
      </c>
      <c r="I7" s="65">
        <v>45215</v>
      </c>
      <c r="J7" s="37">
        <v>1</v>
      </c>
      <c r="K7" s="152"/>
      <c r="L7" s="2"/>
    </row>
    <row r="8" spans="1:12" ht="34.25" customHeight="1" x14ac:dyDescent="0.35">
      <c r="A8" s="38" t="s">
        <v>18</v>
      </c>
      <c r="B8" s="39">
        <v>4</v>
      </c>
      <c r="C8" s="40" t="s">
        <v>19</v>
      </c>
      <c r="D8" s="41">
        <v>10</v>
      </c>
      <c r="E8" s="24">
        <f>D8+I$7</f>
        <v>45225</v>
      </c>
      <c r="F8" s="42">
        <v>1</v>
      </c>
      <c r="G8" s="66"/>
      <c r="H8" s="66">
        <f>Table1[[#This Row],[Performance Standard Date]]</f>
        <v>45225</v>
      </c>
      <c r="I8" s="67">
        <v>45222</v>
      </c>
      <c r="J8" s="25">
        <v>1</v>
      </c>
      <c r="K8" s="153"/>
      <c r="L8" s="2"/>
    </row>
    <row r="9" spans="1:12" ht="34.25" customHeight="1" x14ac:dyDescent="0.35">
      <c r="A9" s="38"/>
      <c r="B9" s="39">
        <v>5</v>
      </c>
      <c r="C9" s="40" t="s">
        <v>20</v>
      </c>
      <c r="D9" s="41">
        <v>15</v>
      </c>
      <c r="E9" s="24">
        <f>D9+I$7</f>
        <v>45230</v>
      </c>
      <c r="F9" s="42">
        <v>7</v>
      </c>
      <c r="G9" s="66"/>
      <c r="H9" s="66">
        <f>F9+I$7</f>
        <v>45222</v>
      </c>
      <c r="I9" s="67">
        <v>45226</v>
      </c>
      <c r="J9" s="25">
        <v>1</v>
      </c>
      <c r="K9" s="153"/>
      <c r="L9" s="2"/>
    </row>
    <row r="10" spans="1:12" ht="34.25" customHeight="1" x14ac:dyDescent="0.35">
      <c r="A10" s="34"/>
      <c r="B10" s="16">
        <v>6</v>
      </c>
      <c r="C10" s="4" t="s">
        <v>21</v>
      </c>
      <c r="D10" s="11"/>
      <c r="E10" s="6"/>
      <c r="F10" s="10">
        <v>10</v>
      </c>
      <c r="G10" s="64"/>
      <c r="H10" s="64">
        <f>F10+I$7</f>
        <v>45225</v>
      </c>
      <c r="I10" s="68">
        <f>Table1[[#This Row],[Case Schedule Date Approved]]</f>
        <v>45225</v>
      </c>
      <c r="J10" s="25">
        <v>1</v>
      </c>
      <c r="K10" s="146"/>
      <c r="L10" s="2"/>
    </row>
    <row r="11" spans="1:12" ht="34.25" customHeight="1" x14ac:dyDescent="0.35">
      <c r="A11" s="98"/>
      <c r="B11" s="56">
        <v>7</v>
      </c>
      <c r="C11" s="79" t="s">
        <v>22</v>
      </c>
      <c r="D11" s="99">
        <v>25</v>
      </c>
      <c r="E11" s="57">
        <f t="shared" ref="E11:E13" si="0">D11+I$7</f>
        <v>45240</v>
      </c>
      <c r="F11" s="73">
        <v>18</v>
      </c>
      <c r="G11" s="81"/>
      <c r="H11" s="81">
        <f>F11+I$7</f>
        <v>45233</v>
      </c>
      <c r="I11" s="81">
        <f>Table1[[#This Row],[Case Schedule Date Approved]]</f>
        <v>45233</v>
      </c>
      <c r="J11" s="25">
        <v>1</v>
      </c>
      <c r="K11" s="146"/>
      <c r="L11" s="2"/>
    </row>
    <row r="12" spans="1:12" ht="34.25" customHeight="1" thickBot="1" x14ac:dyDescent="0.4">
      <c r="A12" s="134"/>
      <c r="B12" s="35">
        <v>8</v>
      </c>
      <c r="C12" s="135" t="s">
        <v>23</v>
      </c>
      <c r="D12" s="136">
        <v>35</v>
      </c>
      <c r="E12" s="36">
        <f t="shared" si="0"/>
        <v>45250</v>
      </c>
      <c r="F12" s="46">
        <v>28</v>
      </c>
      <c r="G12" s="69"/>
      <c r="H12" s="69">
        <f t="shared" ref="H12:H14" si="1">F12+I$7</f>
        <v>45243</v>
      </c>
      <c r="I12" s="69">
        <v>45243</v>
      </c>
      <c r="J12" s="25">
        <v>1</v>
      </c>
      <c r="K12" s="147"/>
      <c r="L12" s="2"/>
    </row>
    <row r="13" spans="1:12" ht="34.25" customHeight="1" x14ac:dyDescent="0.35">
      <c r="A13" s="133" t="s">
        <v>24</v>
      </c>
      <c r="B13" s="39">
        <v>9</v>
      </c>
      <c r="C13" s="48" t="s">
        <v>25</v>
      </c>
      <c r="D13" s="41">
        <v>45</v>
      </c>
      <c r="E13" s="76">
        <f t="shared" si="0"/>
        <v>45260</v>
      </c>
      <c r="F13" s="42">
        <v>38</v>
      </c>
      <c r="G13" s="86"/>
      <c r="H13" s="74">
        <f>F13+I$7</f>
        <v>45253</v>
      </c>
      <c r="I13" s="67">
        <v>45247</v>
      </c>
      <c r="J13" s="32">
        <v>1</v>
      </c>
      <c r="K13" s="148"/>
      <c r="L13" s="2"/>
    </row>
    <row r="14" spans="1:12" ht="34.25" customHeight="1" x14ac:dyDescent="0.35">
      <c r="A14" s="47"/>
      <c r="B14" s="39">
        <v>10</v>
      </c>
      <c r="C14" s="48" t="s">
        <v>26</v>
      </c>
      <c r="D14" s="41">
        <v>60</v>
      </c>
      <c r="E14" s="24">
        <f>D14+I$7</f>
        <v>45275</v>
      </c>
      <c r="F14" s="42">
        <v>52</v>
      </c>
      <c r="G14" s="86"/>
      <c r="H14" s="81">
        <f t="shared" si="1"/>
        <v>45267</v>
      </c>
      <c r="I14" s="67">
        <v>45267</v>
      </c>
      <c r="J14" s="25">
        <v>1</v>
      </c>
      <c r="K14" s="149"/>
      <c r="L14" s="2"/>
    </row>
    <row r="15" spans="1:12" ht="35" customHeight="1" x14ac:dyDescent="0.35">
      <c r="A15" s="91"/>
      <c r="B15" s="162"/>
      <c r="C15" s="4" t="s">
        <v>44</v>
      </c>
      <c r="D15" s="9"/>
      <c r="E15" s="6"/>
      <c r="F15" s="10"/>
      <c r="G15" s="92"/>
      <c r="H15" s="92"/>
      <c r="I15" s="64"/>
      <c r="J15" s="8"/>
      <c r="K15" s="163"/>
      <c r="L15" s="2"/>
    </row>
    <row r="16" spans="1:12" ht="37.75" customHeight="1" thickBot="1" x14ac:dyDescent="0.4">
      <c r="A16" s="55"/>
      <c r="B16" s="56">
        <v>11</v>
      </c>
      <c r="C16" s="79" t="s">
        <v>27</v>
      </c>
      <c r="D16" s="80">
        <v>80</v>
      </c>
      <c r="E16" s="76">
        <f>D16+I$7+23+2</f>
        <v>45320</v>
      </c>
      <c r="F16" s="73">
        <v>95</v>
      </c>
      <c r="G16" s="97"/>
      <c r="H16" s="69">
        <f>F16+I$7</f>
        <v>45310</v>
      </c>
      <c r="I16" s="81"/>
      <c r="J16" s="58"/>
      <c r="K16" s="154"/>
      <c r="L16" s="2"/>
    </row>
    <row r="17" spans="1:12" ht="33.75" customHeight="1" x14ac:dyDescent="0.35">
      <c r="A17" s="95" t="s">
        <v>28</v>
      </c>
      <c r="B17" s="128">
        <v>12</v>
      </c>
      <c r="C17" s="130" t="s">
        <v>29</v>
      </c>
      <c r="D17" s="131">
        <v>90</v>
      </c>
      <c r="E17" s="137">
        <f>D17+I$7+23</f>
        <v>45328</v>
      </c>
      <c r="F17" s="129">
        <v>112</v>
      </c>
      <c r="G17" s="85"/>
      <c r="H17" s="132">
        <f>F17+I$7</f>
        <v>45327</v>
      </c>
      <c r="I17" s="132"/>
      <c r="J17" s="32"/>
      <c r="K17" s="150"/>
      <c r="L17" s="2"/>
    </row>
    <row r="18" spans="1:12" ht="34.25" customHeight="1" x14ac:dyDescent="0.35">
      <c r="A18" s="96"/>
      <c r="B18" s="75">
        <v>13</v>
      </c>
      <c r="C18" s="82" t="s">
        <v>30</v>
      </c>
      <c r="D18" s="83"/>
      <c r="E18" s="76"/>
      <c r="F18" s="77">
        <v>116</v>
      </c>
      <c r="G18" s="97"/>
      <c r="H18" s="66">
        <f>F18+I$7</f>
        <v>45331</v>
      </c>
      <c r="I18" s="74"/>
      <c r="J18" s="78"/>
      <c r="K18" s="155"/>
      <c r="L18" s="2"/>
    </row>
    <row r="19" spans="1:12" ht="34.25" customHeight="1" x14ac:dyDescent="0.35">
      <c r="A19" s="91"/>
      <c r="B19" s="16">
        <v>14</v>
      </c>
      <c r="C19" s="4" t="s">
        <v>31</v>
      </c>
      <c r="D19" s="9">
        <v>115</v>
      </c>
      <c r="E19" s="6">
        <f>D19+I$7+23+2</f>
        <v>45355</v>
      </c>
      <c r="F19" s="10">
        <v>135</v>
      </c>
      <c r="G19" s="92"/>
      <c r="H19" s="66">
        <f>F19+I$7</f>
        <v>45350</v>
      </c>
      <c r="I19" s="64"/>
      <c r="J19" s="8"/>
      <c r="K19" s="156"/>
      <c r="L19" s="2"/>
    </row>
    <row r="20" spans="1:12" ht="36.75" customHeight="1" thickBot="1" x14ac:dyDescent="0.4">
      <c r="A20" s="112"/>
      <c r="B20" s="56">
        <v>15</v>
      </c>
      <c r="C20" s="79" t="s">
        <v>32</v>
      </c>
      <c r="D20" s="80">
        <v>122</v>
      </c>
      <c r="E20" s="57">
        <f>D20+I$7+23+2</f>
        <v>45362</v>
      </c>
      <c r="F20" s="73">
        <v>142</v>
      </c>
      <c r="G20" s="144"/>
      <c r="H20" s="74">
        <f>F20+I$7</f>
        <v>45357</v>
      </c>
      <c r="I20" s="81"/>
      <c r="J20" s="58"/>
      <c r="K20" s="157"/>
      <c r="L20" s="2"/>
    </row>
    <row r="21" spans="1:12" ht="34.25" customHeight="1" thickBot="1" x14ac:dyDescent="0.4">
      <c r="A21" s="113" t="s">
        <v>33</v>
      </c>
      <c r="B21" s="114">
        <v>16</v>
      </c>
      <c r="C21" s="115" t="s">
        <v>34</v>
      </c>
      <c r="D21" s="116">
        <v>130</v>
      </c>
      <c r="E21" s="117">
        <f>D21+I$7+23+1</f>
        <v>45369</v>
      </c>
      <c r="F21" s="118">
        <v>149</v>
      </c>
      <c r="G21" s="145">
        <v>45369</v>
      </c>
      <c r="H21" s="139"/>
      <c r="I21" s="119"/>
      <c r="J21" s="120"/>
      <c r="K21" s="158" t="s">
        <v>35</v>
      </c>
      <c r="L21" s="2"/>
    </row>
    <row r="22" spans="1:12" ht="33.75" customHeight="1" x14ac:dyDescent="0.35">
      <c r="A22" s="47" t="s">
        <v>36</v>
      </c>
      <c r="B22" s="39">
        <v>17</v>
      </c>
      <c r="C22" s="40" t="s">
        <v>37</v>
      </c>
      <c r="D22" s="49">
        <v>140</v>
      </c>
      <c r="E22" s="24">
        <f t="shared" ref="E22:E24" si="2">D22+I$7+23</f>
        <v>45378</v>
      </c>
      <c r="F22" s="42">
        <v>161</v>
      </c>
      <c r="G22" s="141">
        <f>$I$7+Table1[[#This Row],[Case Schedule Days Elapsed]]</f>
        <v>45376</v>
      </c>
      <c r="H22" s="132"/>
      <c r="I22" s="66"/>
      <c r="J22" s="25"/>
      <c r="K22" s="159"/>
      <c r="L22" s="2"/>
    </row>
    <row r="23" spans="1:12" ht="29" customHeight="1" x14ac:dyDescent="0.35">
      <c r="A23" s="91"/>
      <c r="B23" s="16">
        <v>18</v>
      </c>
      <c r="C23" s="4" t="s">
        <v>38</v>
      </c>
      <c r="D23" s="9">
        <v>150</v>
      </c>
      <c r="E23" s="6">
        <f>D23+I$7+23+2</f>
        <v>45390</v>
      </c>
      <c r="F23" s="10">
        <v>171</v>
      </c>
      <c r="G23" s="142">
        <f>$I$7+Table1[[#This Row],[Case Schedule Days Elapsed]]</f>
        <v>45386</v>
      </c>
      <c r="H23" s="66"/>
      <c r="I23" s="64"/>
      <c r="J23" s="8"/>
      <c r="K23" s="156"/>
      <c r="L23" s="2"/>
    </row>
    <row r="24" spans="1:12" ht="33.75" customHeight="1" thickBot="1" x14ac:dyDescent="0.4">
      <c r="A24" s="127"/>
      <c r="B24" s="35">
        <v>19</v>
      </c>
      <c r="C24" s="50" t="s">
        <v>39</v>
      </c>
      <c r="D24" s="45">
        <v>170</v>
      </c>
      <c r="E24" s="57">
        <f t="shared" si="2"/>
        <v>45408</v>
      </c>
      <c r="F24" s="46">
        <v>191</v>
      </c>
      <c r="G24" s="143">
        <f>$I$7+Table1[[#This Row],[Case Schedule Days Elapsed]]</f>
        <v>45406</v>
      </c>
      <c r="H24" s="138"/>
      <c r="I24" s="69"/>
      <c r="J24" s="37"/>
      <c r="K24" s="160"/>
      <c r="L24" s="2"/>
    </row>
    <row r="25" spans="1:12" ht="32.75" customHeight="1" thickBot="1" x14ac:dyDescent="0.4">
      <c r="A25" s="112" t="s">
        <v>40</v>
      </c>
      <c r="B25" s="121">
        <v>20</v>
      </c>
      <c r="C25" s="122" t="s">
        <v>41</v>
      </c>
      <c r="D25" s="123">
        <v>230</v>
      </c>
      <c r="E25" s="30">
        <f>D25+I$7+23+2</f>
        <v>45470</v>
      </c>
      <c r="F25" s="124">
        <v>255</v>
      </c>
      <c r="G25" s="143">
        <f>$I$7+Table1[[#This Row],[Case Schedule Days Elapsed]]</f>
        <v>45470</v>
      </c>
      <c r="H25" s="140"/>
      <c r="I25" s="125"/>
      <c r="J25" s="126"/>
      <c r="K25" s="161"/>
      <c r="L25" s="2"/>
    </row>
    <row r="26" spans="1:12" ht="44" customHeight="1" x14ac:dyDescent="0.35">
      <c r="A26" s="1"/>
      <c r="B26" s="13"/>
      <c r="C26" s="111" t="s">
        <v>42</v>
      </c>
      <c r="D26" s="87"/>
      <c r="E26" s="88"/>
      <c r="F26" s="89"/>
      <c r="G26" s="70"/>
      <c r="H26" s="70"/>
      <c r="J26" s="90"/>
      <c r="K26" s="59"/>
      <c r="L26" s="2"/>
    </row>
    <row r="27" spans="1:12" ht="45.75" customHeight="1" x14ac:dyDescent="0.35">
      <c r="A27" s="12"/>
      <c r="C27" s="94"/>
      <c r="D27" s="14"/>
      <c r="G27" s="70"/>
      <c r="H27" s="70"/>
      <c r="K27" s="59"/>
      <c r="L27" s="2"/>
    </row>
    <row r="28" spans="1:12" ht="28.25" customHeight="1" x14ac:dyDescent="0.35">
      <c r="A28" s="108"/>
      <c r="B28" s="109"/>
      <c r="C28" s="100"/>
      <c r="E28" s="93"/>
      <c r="G28" s="84"/>
      <c r="H28" s="84"/>
      <c r="J28" s="1"/>
      <c r="L28" s="2"/>
    </row>
    <row r="29" spans="1:12" ht="28.25" customHeight="1" x14ac:dyDescent="0.35">
      <c r="B29" s="110"/>
      <c r="C29" s="94"/>
      <c r="G29" s="84"/>
      <c r="H29" s="84"/>
      <c r="J29" s="1"/>
      <c r="L29" s="2"/>
    </row>
    <row r="30" spans="1:12" ht="28.25" customHeight="1" x14ac:dyDescent="0.35">
      <c r="L30" s="2"/>
    </row>
    <row r="31" spans="1:12" ht="28.25" customHeight="1" x14ac:dyDescent="0.35">
      <c r="L31" s="2"/>
    </row>
    <row r="32" spans="1:12" ht="36" customHeight="1" x14ac:dyDescent="0.35">
      <c r="L32" s="2"/>
    </row>
    <row r="33" spans="12:12" ht="28.25" customHeight="1" x14ac:dyDescent="0.35">
      <c r="L33" s="2"/>
    </row>
    <row r="34" spans="12:12" ht="28.25" customHeight="1" x14ac:dyDescent="0.35">
      <c r="L34" s="2"/>
    </row>
    <row r="35" spans="12:12" ht="28.25" customHeight="1" x14ac:dyDescent="0.35">
      <c r="L35" s="2"/>
    </row>
    <row r="36" spans="12:12" ht="28.25" customHeight="1" x14ac:dyDescent="0.35">
      <c r="L36" s="2"/>
    </row>
    <row r="37" spans="12:12" ht="28.25" customHeight="1" x14ac:dyDescent="0.35">
      <c r="L37" s="2"/>
    </row>
    <row r="38" spans="12:12" ht="28.25" customHeight="1" x14ac:dyDescent="0.35">
      <c r="L38" s="2"/>
    </row>
    <row r="39" spans="12:12" ht="28.25" customHeight="1" x14ac:dyDescent="0.35">
      <c r="L39" s="2"/>
    </row>
    <row r="40" spans="12:12" ht="15.5" x14ac:dyDescent="0.35"/>
    <row r="41" spans="12:12" ht="15.5" x14ac:dyDescent="0.35"/>
    <row r="42" spans="12:12" ht="47.25" customHeight="1" x14ac:dyDescent="0.35"/>
    <row r="43" spans="12:12" ht="48.75" customHeight="1" x14ac:dyDescent="0.35"/>
    <row r="44" spans="12:12" ht="15.5" x14ac:dyDescent="0.35"/>
    <row r="45" spans="12:12" ht="15.5" x14ac:dyDescent="0.35"/>
  </sheetData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E7 H7:H8 E16:E17 E22:E25 E19:E21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3" ma:contentTypeDescription="Create a new document." ma:contentTypeScope="" ma:versionID="d9b585d12294e6c21f57a6db60f5c010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673b03b4da88f640e7777341ec0b4593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19769E-990C-4211-800B-336FD256E7AC}">
  <ds:schemaRefs>
    <ds:schemaRef ds:uri="http://schemas.microsoft.com/office/2006/metadata/properties"/>
    <ds:schemaRef ds:uri="http://schemas.microsoft.com/office/infopath/2007/PartnerControls"/>
    <ds:schemaRef ds:uri="18c4c99b-0bc1-4dd5-829e-ad5714449cd6"/>
    <ds:schemaRef ds:uri="83abfa7a-daeb-4e82-8a7e-c5824009c764"/>
  </ds:schemaRefs>
</ds:datastoreItem>
</file>

<file path=customXml/itemProps3.xml><?xml version="1.0" encoding="utf-8"?>
<ds:datastoreItem xmlns:ds="http://schemas.openxmlformats.org/officeDocument/2006/customXml" ds:itemID="{22F8B19C-1E28-4010-8984-AF1F6CE5F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Orangeville Hydro</vt:lpstr>
      <vt:lpstr>'Orangeville Hydro'!Print_Area</vt:lpstr>
      <vt:lpstr>'Orangeville Hydro'!Print_Titles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dc:description/>
  <cp:lastModifiedBy>Adele Margis</cp:lastModifiedBy>
  <cp:revision/>
  <dcterms:created xsi:type="dcterms:W3CDTF">2018-09-17T21:27:35Z</dcterms:created>
  <dcterms:modified xsi:type="dcterms:W3CDTF">2023-12-18T13:09:15Z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