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4-01-19 Wasaga\"/>
    </mc:Choice>
  </mc:AlternateContent>
  <xr:revisionPtr revIDLastSave="0" documentId="8_{B3F608CE-B37E-4CD9-B6CA-027F9DA1A8B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Wasaga Distribution" sheetId="6" r:id="rId1"/>
  </sheets>
  <definedNames>
    <definedName name="_xlnm.Print_Area" localSheetId="0">'Wasaga Distribution'!$A$1:$K$28</definedName>
    <definedName name="_xlnm.Print_Titles" localSheetId="0">'Wasaga Distribution'!$1:$4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15" i="6"/>
  <c r="H18" i="6"/>
  <c r="E9" i="6"/>
  <c r="H10" i="6"/>
  <c r="H9" i="6"/>
  <c r="H8" i="6"/>
  <c r="E19" i="6" l="1"/>
  <c r="H19" i="6" l="1"/>
  <c r="F21" i="6"/>
  <c r="F22" i="6" s="1"/>
  <c r="F20" i="6"/>
  <c r="E17" i="6"/>
  <c r="F23" i="6" l="1"/>
  <c r="E14" i="6"/>
  <c r="H14" i="6"/>
  <c r="F24" i="6" l="1"/>
  <c r="F25" i="6" s="1"/>
  <c r="H23" i="6"/>
  <c r="H22" i="6"/>
  <c r="H21" i="6"/>
  <c r="H20" i="6"/>
  <c r="E24" i="6"/>
  <c r="E25" i="6"/>
  <c r="E26" i="6"/>
  <c r="E27" i="6"/>
  <c r="E23" i="6"/>
  <c r="E22" i="6"/>
  <c r="E21" i="6"/>
  <c r="E18" i="6"/>
  <c r="E8" i="6"/>
  <c r="H24" i="6" l="1"/>
  <c r="F26" i="6"/>
  <c r="H25" i="6"/>
  <c r="B6" i="6"/>
  <c r="E11" i="6"/>
  <c r="H11" i="6"/>
  <c r="I11" i="6" s="1"/>
  <c r="E12" i="6"/>
  <c r="H12" i="6"/>
  <c r="E13" i="6"/>
  <c r="H13" i="6"/>
  <c r="F27" i="6" l="1"/>
  <c r="H27" i="6" s="1"/>
  <c r="H26" i="6"/>
</calcChain>
</file>

<file path=xl/sharedStrings.xml><?xml version="1.0" encoding="utf-8"?>
<sst xmlns="http://schemas.openxmlformats.org/spreadsheetml/2006/main" count="46" uniqueCount="46">
  <si>
    <t>Schedule for Wasaga Distribution Inc. - 2024 Cost of Service</t>
  </si>
  <si>
    <t>OEB File Number: EB-2023-0055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</si>
  <si>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</si>
  <si>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</si>
  <si>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</si>
  <si>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</si>
  <si>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</si>
  <si>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</si>
  <si>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</si>
  <si>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</si>
  <si>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</si>
  <si>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</si>
  <si>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</si>
  <si>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</si>
  <si>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</si>
  <si>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</si>
  <si>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</si>
  <si>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</si>
  <si>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</si>
  <si>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</si>
  <si>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</si>
  <si>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</si>
  <si>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 Close</t>
  </si>
  <si>
    <t>OEB Issues Procedural Order No. 1</t>
  </si>
  <si>
    <t>Discovery Process</t>
  </si>
  <si>
    <t>OEB staff Files Draft Issues List</t>
  </si>
  <si>
    <t>Decision on Issues List</t>
  </si>
  <si>
    <t>OEB staff Files Interrogatories</t>
  </si>
  <si>
    <t>Intervenors File Interrogatories</t>
  </si>
  <si>
    <t xml:space="preserve">Applicant Files Responses to Interrogatories </t>
  </si>
  <si>
    <t>Settlement Process</t>
  </si>
  <si>
    <t xml:space="preserve">Settlement Conference Held </t>
  </si>
  <si>
    <t>Settlement Progress Letter Filed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</si>
  <si>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</si>
  <si>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</si>
  <si>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</si>
  <si>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</si>
  <si>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</si>
  <si>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</si>
  <si>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</si>
  <si>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</si>
  <si>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</si>
  <si>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</si>
  <si>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</si>
  <si>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Updated: December 15, 2023</t>
  </si>
  <si>
    <t xml:space="preserve">HOLIDAY BREAK (December 16, 2023, TO January 7, 2024, INCLUSIVE – 23 DAYS)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</si>
</sst>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6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9" fontId="7" fillId="0" borderId="19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1" fontId="3" fillId="0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1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13" fillId="0" borderId="28" xfId="0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165" fontId="13" fillId="0" borderId="28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1" fontId="3" fillId="0" borderId="31" xfId="1" applyNumberFormat="1" applyFont="1" applyFill="1" applyBorder="1" applyAlignment="1">
      <alignment horizontal="center" vertical="center"/>
    </xf>
    <xf numFmtId="15" fontId="3" fillId="0" borderId="31" xfId="0" applyNumberFormat="1" applyFont="1" applyBorder="1" applyAlignment="1">
      <alignment horizontal="center" vertical="center" wrapText="1"/>
    </xf>
    <xf numFmtId="165" fontId="3" fillId="0" borderId="31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9" fontId="7" fillId="0" borderId="31" xfId="2" applyNumberFormat="1" applyFont="1" applyFill="1" applyBorder="1" applyAlignment="1">
      <alignment horizontal="center" vertical="center" wrapText="1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9" fontId="7" fillId="0" borderId="28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1" xfId="1" applyNumberFormat="1" applyFont="1" applyFill="1" applyBorder="1" applyAlignment="1">
      <alignment vertical="center" wrapText="1" readingOrder="1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5" fontId="3" fillId="0" borderId="33" xfId="0" applyNumberFormat="1" applyFont="1" applyBorder="1" applyAlignment="1">
      <alignment horizontal="center" vertical="center" wrapText="1"/>
    </xf>
    <xf numFmtId="165" fontId="3" fillId="0" borderId="33" xfId="0" applyNumberFormat="1" applyFont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9" fontId="7" fillId="0" borderId="35" xfId="2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left" vertical="center" wrapText="1"/>
    </xf>
    <xf numFmtId="0" fontId="5" fillId="0" borderId="21" xfId="1" applyNumberFormat="1" applyFont="1" applyFill="1" applyBorder="1" applyAlignment="1">
      <alignment vertical="center" wrapText="1" readingOrder="1"/>
    </xf>
    <xf numFmtId="0" fontId="5" fillId="0" borderId="34" xfId="0" applyFont="1" applyBorder="1" applyAlignment="1">
      <alignment vertical="center" wrapText="1" readingOrder="1"/>
    </xf>
    <xf numFmtId="0" fontId="5" fillId="0" borderId="24" xfId="0" applyFont="1" applyBorder="1" applyAlignment="1">
      <alignment vertical="center" wrapText="1" readingOrder="1"/>
    </xf>
    <xf numFmtId="0" fontId="7" fillId="0" borderId="22" xfId="1" applyNumberFormat="1" applyFont="1" applyFill="1" applyBorder="1" applyAlignment="1">
      <alignment vertical="center" wrapText="1" readingOrder="1"/>
    </xf>
    <xf numFmtId="165" fontId="7" fillId="0" borderId="36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 readingOrder="1"/>
    </xf>
    <xf numFmtId="0" fontId="7" fillId="0" borderId="22" xfId="0" applyFont="1" applyBorder="1" applyAlignment="1">
      <alignment vertical="center" wrapText="1" readingOrder="1"/>
    </xf>
    <xf numFmtId="0" fontId="7" fillId="0" borderId="25" xfId="0" applyFont="1" applyBorder="1" applyAlignment="1">
      <alignment vertical="center" wrapText="1" readingOrder="1"/>
    </xf>
    <xf numFmtId="0" fontId="7" fillId="0" borderId="32" xfId="0" applyFont="1" applyBorder="1" applyAlignment="1">
      <alignment vertical="center" wrapText="1" readingOrder="1"/>
    </xf>
    <xf numFmtId="0" fontId="7" fillId="0" borderId="24" xfId="0" applyFont="1" applyBorder="1" applyAlignment="1">
      <alignment vertical="center" wrapText="1" readingOrder="1"/>
    </xf>
    <xf numFmtId="0" fontId="7" fillId="0" borderId="23" xfId="0" applyFont="1" applyBorder="1" applyAlignment="1">
      <alignment vertical="center" wrapText="1" readingOrder="1"/>
    </xf>
    <xf numFmtId="16" fontId="7" fillId="0" borderId="29" xfId="0" applyNumberFormat="1" applyFont="1" applyBorder="1" applyAlignment="1">
      <alignment vertical="center" wrapText="1" readingOrder="1"/>
    </xf>
    <xf numFmtId="1" fontId="5" fillId="0" borderId="1" xfId="1" applyNumberFormat="1" applyFont="1" applyFill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7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47"/>
  <sheetViews>
    <sheetView tabSelected="1" zoomScale="70" zoomScaleNormal="70" workbookViewId="0"/>
  </sheetViews>
  <sheetFormatPr defaultColWidth="8.90625" defaultRowHeight="23.75" customHeight="1" x14ac:dyDescent="0.35"/>
  <cols>
    <col min="1" max="1" width="26.36328125" style="16" customWidth="1"/>
    <col min="2" max="2" width="9.54296875" style="2" customWidth="1"/>
    <col min="3" max="3" width="56.54296875" style="2" customWidth="1"/>
    <col min="4" max="4" width="15.6328125" style="14" customWidth="1"/>
    <col min="5" max="6" width="15.6328125" style="15" customWidth="1"/>
    <col min="7" max="8" width="15.6328125" style="72" customWidth="1"/>
    <col min="9" max="9" width="15.6328125" customWidth="1"/>
    <col min="10" max="10" width="15.6328125" style="72" customWidth="1"/>
    <col min="11" max="11" width="58.453125" style="15" customWidth="1"/>
    <col min="12" max="12" width="72.90625" style="3" customWidth="1"/>
    <col min="13" max="13" width="42" style="3" customWidth="1"/>
    <col min="14" max="14" width="53" style="2" customWidth="1"/>
    <col min="15" max="16384" width="8.90625" style="2"/>
  </cols>
  <sheetData>
    <row r="1" spans="1:13" ht="23.75" customHeight="1" x14ac:dyDescent="0.35">
      <c r="A1" s="18" t="s">
        <v>0</v>
      </c>
      <c r="B1" s="19"/>
      <c r="C1" s="19"/>
      <c r="D1" s="19"/>
      <c r="E1" s="19"/>
      <c r="F1" s="20"/>
      <c r="G1" s="61"/>
      <c r="H1" s="61"/>
      <c r="I1" s="61"/>
      <c r="J1" s="20"/>
      <c r="K1" s="21"/>
      <c r="L1" s="1"/>
      <c r="M1" s="1"/>
    </row>
    <row r="2" spans="1:13" ht="23.75" customHeight="1" x14ac:dyDescent="0.35">
      <c r="A2" s="52" t="s">
        <v>1</v>
      </c>
      <c r="B2" s="53"/>
      <c r="C2" s="53"/>
      <c r="D2" s="53"/>
      <c r="E2" s="53"/>
      <c r="F2" s="54"/>
      <c r="G2" s="62"/>
      <c r="H2" s="62"/>
      <c r="I2" s="62"/>
      <c r="J2" s="54"/>
      <c r="K2" s="55"/>
      <c r="L2" s="1"/>
      <c r="M2" s="1"/>
    </row>
    <row r="3" spans="1:13" ht="23.75" customHeight="1" thickBot="1" x14ac:dyDescent="0.4">
      <c r="A3" s="73" t="s">
        <v>44</v>
      </c>
      <c r="B3" s="22"/>
      <c r="C3" s="22"/>
      <c r="D3" s="22"/>
      <c r="E3" s="22"/>
      <c r="F3" s="23"/>
      <c r="G3" s="63"/>
      <c r="H3" s="63"/>
      <c r="I3" s="63"/>
      <c r="J3" s="23"/>
      <c r="K3" s="24"/>
      <c r="L3" s="1"/>
      <c r="M3" s="1"/>
    </row>
    <row r="4" spans="1:13" s="112" customFormat="1" ht="64.25" customHeight="1" thickBot="1" x14ac:dyDescent="0.4">
      <c r="A4" s="113" t="s">
        <v>2</v>
      </c>
      <c r="B4" s="107" t="s">
        <v>3</v>
      </c>
      <c r="C4" s="107" t="s">
        <v>4</v>
      </c>
      <c r="D4" s="108" t="s">
        <v>5</v>
      </c>
      <c r="E4" s="108" t="s">
        <v>6</v>
      </c>
      <c r="F4" s="107" t="s">
        <v>7</v>
      </c>
      <c r="G4" s="109" t="s">
        <v>8</v>
      </c>
      <c r="H4" s="109" t="s">
        <v>9</v>
      </c>
      <c r="I4" s="109" t="s">
        <v>10</v>
      </c>
      <c r="J4" s="107" t="s">
        <v>11</v>
      </c>
      <c r="K4" s="110" t="s">
        <v>12</v>
      </c>
      <c r="L4" s="111"/>
      <c r="M4" s="111"/>
    </row>
    <row r="5" spans="1:13" ht="34.25" customHeight="1" x14ac:dyDescent="0.35">
      <c r="A5" s="27" t="s">
        <v>13</v>
      </c>
      <c r="B5" s="28">
        <v>1</v>
      </c>
      <c r="C5" s="29" t="s">
        <v>14</v>
      </c>
      <c r="D5" s="30"/>
      <c r="E5" s="31"/>
      <c r="F5" s="32"/>
      <c r="G5" s="64"/>
      <c r="H5" s="64"/>
      <c r="I5" s="64">
        <v>45219</v>
      </c>
      <c r="J5" s="33">
        <v>1</v>
      </c>
      <c r="K5" s="151" t="s">
        <v>15</v>
      </c>
      <c r="L5" s="4"/>
      <c r="M5" s="2"/>
    </row>
    <row r="6" spans="1:13" ht="34.25" customHeight="1" x14ac:dyDescent="0.35">
      <c r="A6" s="34"/>
      <c r="B6" s="17">
        <f>B5+1</f>
        <v>2</v>
      </c>
      <c r="C6" s="5" t="s">
        <v>16</v>
      </c>
      <c r="D6" s="6"/>
      <c r="E6" s="7"/>
      <c r="F6" s="8"/>
      <c r="G6" s="65"/>
      <c r="H6" s="65"/>
      <c r="I6" s="65">
        <v>45219</v>
      </c>
      <c r="J6" s="59">
        <v>1</v>
      </c>
      <c r="K6" s="105"/>
      <c r="L6" s="2"/>
      <c r="M6" s="2"/>
    </row>
    <row r="7" spans="1:13" ht="34.25" customHeight="1" thickBot="1" x14ac:dyDescent="0.4">
      <c r="A7" s="44"/>
      <c r="B7" s="36">
        <v>3</v>
      </c>
      <c r="C7" s="45" t="s">
        <v>17</v>
      </c>
      <c r="D7" s="46"/>
      <c r="E7" s="37">
        <v>45233</v>
      </c>
      <c r="F7" s="47">
        <v>0</v>
      </c>
      <c r="G7" s="66"/>
      <c r="H7" s="66">
        <v>45233</v>
      </c>
      <c r="I7" s="146">
        <v>45233</v>
      </c>
      <c r="J7" s="147">
        <v>1</v>
      </c>
      <c r="K7" s="152"/>
      <c r="L7" s="2"/>
      <c r="M7" s="2"/>
    </row>
    <row r="8" spans="1:13" ht="34.25" customHeight="1" x14ac:dyDescent="0.35">
      <c r="A8" s="39" t="s">
        <v>18</v>
      </c>
      <c r="B8" s="40">
        <v>4</v>
      </c>
      <c r="C8" s="41" t="s">
        <v>19</v>
      </c>
      <c r="D8" s="42">
        <v>10</v>
      </c>
      <c r="E8" s="25">
        <f>D8+I$7</f>
        <v>45243</v>
      </c>
      <c r="F8" s="43">
        <v>7</v>
      </c>
      <c r="G8" s="67"/>
      <c r="H8" s="67">
        <f>F8+I$7</f>
        <v>45240</v>
      </c>
      <c r="I8" s="68">
        <v>45240</v>
      </c>
      <c r="J8" s="26">
        <v>1</v>
      </c>
      <c r="K8" s="153"/>
      <c r="L8" s="2"/>
      <c r="M8" s="2"/>
    </row>
    <row r="9" spans="1:13" ht="34.25" customHeight="1" x14ac:dyDescent="0.35">
      <c r="A9" s="39"/>
      <c r="B9" s="40">
        <v>5</v>
      </c>
      <c r="C9" s="41" t="s">
        <v>20</v>
      </c>
      <c r="D9" s="42">
        <v>15</v>
      </c>
      <c r="E9" s="25">
        <f>D9+I$7</f>
        <v>45248</v>
      </c>
      <c r="F9" s="43">
        <v>12</v>
      </c>
      <c r="G9" s="67"/>
      <c r="H9" s="67">
        <f>F9+I$7</f>
        <v>45245</v>
      </c>
      <c r="I9" s="68">
        <v>45247</v>
      </c>
      <c r="J9" s="26">
        <v>1</v>
      </c>
      <c r="K9" s="153"/>
      <c r="L9" s="2"/>
      <c r="M9" s="2"/>
    </row>
    <row r="10" spans="1:13" ht="34.25" customHeight="1" x14ac:dyDescent="0.35">
      <c r="A10" s="35"/>
      <c r="B10" s="17">
        <v>6</v>
      </c>
      <c r="C10" s="5" t="s">
        <v>21</v>
      </c>
      <c r="D10" s="12"/>
      <c r="E10" s="7"/>
      <c r="F10" s="11">
        <v>17</v>
      </c>
      <c r="G10" s="65"/>
      <c r="H10" s="67">
        <f>F10+I$7</f>
        <v>45250</v>
      </c>
      <c r="I10" s="68">
        <v>45240</v>
      </c>
      <c r="J10" s="26">
        <v>1</v>
      </c>
      <c r="K10" s="105"/>
      <c r="L10" s="4"/>
      <c r="M10" s="2"/>
    </row>
    <row r="11" spans="1:13" ht="34.25" customHeight="1" x14ac:dyDescent="0.35">
      <c r="A11" s="102"/>
      <c r="B11" s="57">
        <v>7</v>
      </c>
      <c r="C11" s="80" t="s">
        <v>22</v>
      </c>
      <c r="D11" s="103">
        <v>25</v>
      </c>
      <c r="E11" s="58">
        <f t="shared" ref="E11:E13" si="0">D11+I$7</f>
        <v>45258</v>
      </c>
      <c r="F11" s="74">
        <v>24</v>
      </c>
      <c r="G11" s="82"/>
      <c r="H11" s="82">
        <f t="shared" ref="H11:H13" si="1">F11+I$7</f>
        <v>45257</v>
      </c>
      <c r="I11" s="82">
        <f>Table1[[#This Row],[Case Schedule Date Approved]]</f>
        <v>45257</v>
      </c>
      <c r="J11" s="26">
        <v>1</v>
      </c>
      <c r="K11" s="105"/>
      <c r="L11" s="4"/>
      <c r="M11" s="2"/>
    </row>
    <row r="12" spans="1:13" ht="34.25" customHeight="1" thickBot="1" x14ac:dyDescent="0.4">
      <c r="A12" s="141"/>
      <c r="B12" s="36">
        <v>8</v>
      </c>
      <c r="C12" s="142" t="s">
        <v>23</v>
      </c>
      <c r="D12" s="143">
        <v>35</v>
      </c>
      <c r="E12" s="37">
        <f t="shared" si="0"/>
        <v>45268</v>
      </c>
      <c r="F12" s="47">
        <v>27</v>
      </c>
      <c r="G12" s="70"/>
      <c r="H12" s="70">
        <f t="shared" si="1"/>
        <v>45260</v>
      </c>
      <c r="I12" s="70">
        <v>45260</v>
      </c>
      <c r="J12" s="59">
        <v>1</v>
      </c>
      <c r="K12" s="106"/>
      <c r="L12" s="2"/>
      <c r="M12" s="2"/>
    </row>
    <row r="13" spans="1:13" ht="34.25" customHeight="1" x14ac:dyDescent="0.35">
      <c r="A13" s="140" t="s">
        <v>24</v>
      </c>
      <c r="B13" s="40">
        <v>9</v>
      </c>
      <c r="C13" s="49" t="s">
        <v>25</v>
      </c>
      <c r="D13" s="42">
        <v>45</v>
      </c>
      <c r="E13" s="77">
        <f t="shared" si="0"/>
        <v>45278</v>
      </c>
      <c r="F13" s="43">
        <v>35</v>
      </c>
      <c r="G13" s="88"/>
      <c r="H13" s="75">
        <f t="shared" si="1"/>
        <v>45268</v>
      </c>
      <c r="I13" s="68">
        <v>45266</v>
      </c>
      <c r="J13" s="33">
        <v>1</v>
      </c>
      <c r="K13" s="135"/>
      <c r="L13" s="2"/>
      <c r="M13" s="2"/>
    </row>
    <row r="14" spans="1:13" ht="34.25" customHeight="1" x14ac:dyDescent="0.35">
      <c r="A14" s="100"/>
      <c r="B14" s="17">
        <v>10</v>
      </c>
      <c r="C14" s="5" t="s">
        <v>26</v>
      </c>
      <c r="D14" s="10"/>
      <c r="E14" s="7">
        <f>D14+I$7</f>
        <v>45233</v>
      </c>
      <c r="F14" s="11">
        <v>41</v>
      </c>
      <c r="G14" s="96"/>
      <c r="H14" s="65">
        <f>F14+I$7</f>
        <v>45274</v>
      </c>
      <c r="I14" s="69">
        <v>45273</v>
      </c>
      <c r="J14" s="9">
        <v>1</v>
      </c>
      <c r="K14" s="154"/>
      <c r="L14" s="2"/>
      <c r="M14" s="2"/>
    </row>
    <row r="15" spans="1:13" ht="34.25" customHeight="1" x14ac:dyDescent="0.35">
      <c r="A15" s="100"/>
      <c r="B15" s="17">
        <v>11</v>
      </c>
      <c r="C15" s="5" t="s">
        <v>27</v>
      </c>
      <c r="D15" s="10"/>
      <c r="E15" s="7"/>
      <c r="F15" s="11">
        <v>42</v>
      </c>
      <c r="G15" s="96"/>
      <c r="H15" s="65">
        <f>F15+I$7</f>
        <v>45275</v>
      </c>
      <c r="I15" s="69">
        <v>45275</v>
      </c>
      <c r="J15" s="9">
        <v>1</v>
      </c>
      <c r="K15" s="154"/>
      <c r="L15" s="2"/>
      <c r="M15" s="2"/>
    </row>
    <row r="16" spans="1:13" ht="35" customHeight="1" x14ac:dyDescent="0.35">
      <c r="A16" s="95"/>
      <c r="B16" s="163"/>
      <c r="C16" s="5" t="s">
        <v>45</v>
      </c>
      <c r="D16" s="10"/>
      <c r="E16" s="7"/>
      <c r="F16" s="11"/>
      <c r="G16" s="96"/>
      <c r="H16" s="96"/>
      <c r="I16" s="65"/>
      <c r="J16" s="9"/>
      <c r="K16" s="157"/>
      <c r="L16" s="2"/>
      <c r="M16" s="2"/>
    </row>
    <row r="17" spans="1:13" ht="34.25" customHeight="1" x14ac:dyDescent="0.35">
      <c r="A17" s="48"/>
      <c r="B17" s="40">
        <v>12</v>
      </c>
      <c r="C17" s="49" t="s">
        <v>28</v>
      </c>
      <c r="D17" s="42">
        <v>60</v>
      </c>
      <c r="E17" s="25">
        <f>D17+I$7+23</f>
        <v>45316</v>
      </c>
      <c r="F17" s="43">
        <v>44</v>
      </c>
      <c r="G17" s="88"/>
      <c r="H17" s="82">
        <f>F17+I$7+23</f>
        <v>45300</v>
      </c>
      <c r="I17" s="68">
        <v>45300</v>
      </c>
      <c r="J17" s="26">
        <v>1</v>
      </c>
      <c r="K17" s="150"/>
      <c r="L17" s="2"/>
      <c r="M17" s="2"/>
    </row>
    <row r="18" spans="1:13" ht="34.25" customHeight="1" thickBot="1" x14ac:dyDescent="0.4">
      <c r="A18" s="56"/>
      <c r="B18" s="57">
        <v>13</v>
      </c>
      <c r="C18" s="80" t="s">
        <v>29</v>
      </c>
      <c r="D18" s="81">
        <v>80</v>
      </c>
      <c r="E18" s="77">
        <f>D18+I$7+23</f>
        <v>45336</v>
      </c>
      <c r="F18" s="74">
        <v>68</v>
      </c>
      <c r="G18" s="101"/>
      <c r="H18" s="82">
        <f t="shared" ref="H18:H22" si="2">F18+I$7+23</f>
        <v>45324</v>
      </c>
      <c r="I18" s="82"/>
      <c r="J18" s="59"/>
      <c r="K18" s="155"/>
      <c r="L18" s="2"/>
      <c r="M18" s="2"/>
    </row>
    <row r="19" spans="1:13" ht="33.75" customHeight="1" x14ac:dyDescent="0.35">
      <c r="A19" s="99" t="s">
        <v>30</v>
      </c>
      <c r="B19" s="133">
        <v>14</v>
      </c>
      <c r="C19" s="136" t="s">
        <v>31</v>
      </c>
      <c r="D19" s="137">
        <v>90</v>
      </c>
      <c r="E19" s="144">
        <f>D19+I$7+23</f>
        <v>45346</v>
      </c>
      <c r="F19" s="134">
        <v>87</v>
      </c>
      <c r="G19" s="86"/>
      <c r="H19" s="138">
        <f t="shared" si="2"/>
        <v>45343</v>
      </c>
      <c r="I19" s="138"/>
      <c r="J19" s="33"/>
      <c r="K19" s="156"/>
      <c r="L19" s="2"/>
      <c r="M19" s="2"/>
    </row>
    <row r="20" spans="1:13" ht="34.25" customHeight="1" x14ac:dyDescent="0.35">
      <c r="A20" s="100"/>
      <c r="B20" s="76">
        <v>15</v>
      </c>
      <c r="C20" s="83" t="s">
        <v>32</v>
      </c>
      <c r="D20" s="84"/>
      <c r="E20" s="77"/>
      <c r="F20" s="78">
        <f>F19+3</f>
        <v>90</v>
      </c>
      <c r="G20" s="101"/>
      <c r="H20" s="67">
        <f t="shared" si="2"/>
        <v>45346</v>
      </c>
      <c r="I20" s="75"/>
      <c r="J20" s="79"/>
      <c r="K20" s="156"/>
      <c r="L20" s="2"/>
      <c r="M20" s="2"/>
    </row>
    <row r="21" spans="1:13" ht="34.25" customHeight="1" x14ac:dyDescent="0.35">
      <c r="A21" s="95"/>
      <c r="B21" s="17">
        <v>16</v>
      </c>
      <c r="C21" s="5" t="s">
        <v>33</v>
      </c>
      <c r="D21" s="10">
        <v>115</v>
      </c>
      <c r="E21" s="7">
        <f>D21+I$7+23</f>
        <v>45371</v>
      </c>
      <c r="F21" s="11">
        <f>F19+21</f>
        <v>108</v>
      </c>
      <c r="G21" s="96"/>
      <c r="H21" s="67">
        <f t="shared" si="2"/>
        <v>45364</v>
      </c>
      <c r="I21" s="65"/>
      <c r="J21" s="9"/>
      <c r="K21" s="157"/>
      <c r="L21" s="2"/>
      <c r="M21" s="2"/>
    </row>
    <row r="22" spans="1:13" ht="36.75" customHeight="1" thickBot="1" x14ac:dyDescent="0.4">
      <c r="A22" s="118"/>
      <c r="B22" s="57">
        <v>17</v>
      </c>
      <c r="C22" s="80" t="s">
        <v>34</v>
      </c>
      <c r="D22" s="81">
        <v>122</v>
      </c>
      <c r="E22" s="58">
        <f>D22+I$7+23</f>
        <v>45378</v>
      </c>
      <c r="F22" s="74">
        <f>F21+7</f>
        <v>115</v>
      </c>
      <c r="G22" s="89"/>
      <c r="H22" s="75">
        <f t="shared" si="2"/>
        <v>45371</v>
      </c>
      <c r="I22" s="82"/>
      <c r="J22" s="59"/>
      <c r="K22" s="158"/>
      <c r="L22" s="2"/>
      <c r="M22" s="2"/>
    </row>
    <row r="23" spans="1:13" ht="34.25" customHeight="1" thickBot="1" x14ac:dyDescent="0.4">
      <c r="A23" s="119" t="s">
        <v>35</v>
      </c>
      <c r="B23" s="120">
        <v>18</v>
      </c>
      <c r="C23" s="121" t="s">
        <v>36</v>
      </c>
      <c r="D23" s="122">
        <v>130</v>
      </c>
      <c r="E23" s="123">
        <f>D23+I$7+23</f>
        <v>45386</v>
      </c>
      <c r="F23" s="148">
        <f>F22+8</f>
        <v>123</v>
      </c>
      <c r="G23" s="125"/>
      <c r="H23" s="124">
        <f t="shared" ref="H23:H26" si="3">F23+I$7+23</f>
        <v>45379</v>
      </c>
      <c r="I23" s="124"/>
      <c r="J23" s="126"/>
      <c r="K23" s="159"/>
      <c r="L23" s="2"/>
      <c r="M23" s="2"/>
    </row>
    <row r="24" spans="1:13" ht="33.75" customHeight="1" x14ac:dyDescent="0.35">
      <c r="A24" s="48" t="s">
        <v>37</v>
      </c>
      <c r="B24" s="40">
        <v>19</v>
      </c>
      <c r="C24" s="41" t="s">
        <v>38</v>
      </c>
      <c r="D24" s="50">
        <v>140</v>
      </c>
      <c r="E24" s="25">
        <f t="shared" ref="E24:E27" si="4">D24+I$7+23</f>
        <v>45396</v>
      </c>
      <c r="F24" s="43">
        <f>F23+11</f>
        <v>134</v>
      </c>
      <c r="G24" s="88"/>
      <c r="H24" s="145">
        <f t="shared" si="3"/>
        <v>45390</v>
      </c>
      <c r="I24" s="67"/>
      <c r="J24" s="26"/>
      <c r="K24" s="160"/>
      <c r="L24" s="2"/>
      <c r="M24" s="2"/>
    </row>
    <row r="25" spans="1:13" ht="29" customHeight="1" x14ac:dyDescent="0.35">
      <c r="A25" s="95"/>
      <c r="B25" s="17">
        <v>20</v>
      </c>
      <c r="C25" s="5" t="s">
        <v>39</v>
      </c>
      <c r="D25" s="10">
        <v>150</v>
      </c>
      <c r="E25" s="7">
        <f t="shared" si="4"/>
        <v>45406</v>
      </c>
      <c r="F25" s="11">
        <f>F24+10</f>
        <v>144</v>
      </c>
      <c r="G25" s="96"/>
      <c r="H25" s="65">
        <f t="shared" si="3"/>
        <v>45400</v>
      </c>
      <c r="I25" s="65"/>
      <c r="J25" s="9"/>
      <c r="K25" s="157"/>
      <c r="L25" s="2"/>
      <c r="M25" s="2"/>
    </row>
    <row r="26" spans="1:13" ht="33.75" customHeight="1" thickBot="1" x14ac:dyDescent="0.4">
      <c r="A26" s="132"/>
      <c r="B26" s="36">
        <v>21</v>
      </c>
      <c r="C26" s="51" t="s">
        <v>40</v>
      </c>
      <c r="D26" s="46">
        <v>170</v>
      </c>
      <c r="E26" s="58">
        <f t="shared" si="4"/>
        <v>45426</v>
      </c>
      <c r="F26" s="47">
        <f>F25+21</f>
        <v>165</v>
      </c>
      <c r="G26" s="87"/>
      <c r="H26" s="130">
        <f t="shared" si="3"/>
        <v>45421</v>
      </c>
      <c r="I26" s="70"/>
      <c r="J26" s="38"/>
      <c r="K26" s="161"/>
      <c r="L26" s="2"/>
      <c r="M26" s="2"/>
    </row>
    <row r="27" spans="1:13" ht="32.75" customHeight="1" thickBot="1" x14ac:dyDescent="0.4">
      <c r="A27" s="118" t="s">
        <v>41</v>
      </c>
      <c r="B27" s="127">
        <v>22</v>
      </c>
      <c r="C27" s="128" t="s">
        <v>42</v>
      </c>
      <c r="D27" s="129">
        <v>230</v>
      </c>
      <c r="E27" s="31">
        <f t="shared" si="4"/>
        <v>45486</v>
      </c>
      <c r="F27" s="149">
        <f>F26+56</f>
        <v>221</v>
      </c>
      <c r="G27" s="139"/>
      <c r="H27" s="124">
        <f>F27+I$7+23</f>
        <v>45477</v>
      </c>
      <c r="I27" s="130"/>
      <c r="J27" s="131"/>
      <c r="K27" s="162"/>
      <c r="L27" s="2"/>
      <c r="M27" s="2"/>
    </row>
    <row r="28" spans="1:13" ht="44" customHeight="1" x14ac:dyDescent="0.35">
      <c r="A28" s="1"/>
      <c r="B28" s="14"/>
      <c r="C28" s="117" t="s">
        <v>43</v>
      </c>
      <c r="D28" s="90"/>
      <c r="E28" s="91"/>
      <c r="F28" s="92"/>
      <c r="G28" s="71"/>
      <c r="H28" s="71"/>
      <c r="J28" s="93"/>
      <c r="K28" s="60"/>
      <c r="M28" s="2"/>
    </row>
    <row r="29" spans="1:13" ht="45.75" customHeight="1" x14ac:dyDescent="0.35">
      <c r="A29" s="13"/>
      <c r="C29" s="98"/>
      <c r="D29" s="15"/>
      <c r="G29" s="71"/>
      <c r="H29" s="71"/>
      <c r="K29" s="60"/>
      <c r="M29" s="2"/>
    </row>
    <row r="30" spans="1:13" ht="28.25" customHeight="1" x14ac:dyDescent="0.35">
      <c r="A30" s="114"/>
      <c r="B30" s="115"/>
      <c r="C30" s="104"/>
      <c r="E30" s="97"/>
      <c r="G30" s="85"/>
      <c r="H30" s="85"/>
      <c r="J30" s="1"/>
      <c r="M30" s="2"/>
    </row>
    <row r="31" spans="1:13" ht="28.25" customHeight="1" x14ac:dyDescent="0.35">
      <c r="B31" s="116"/>
      <c r="C31" s="98"/>
      <c r="G31" s="85"/>
      <c r="H31" s="85"/>
      <c r="J31" s="1"/>
      <c r="M31" s="2"/>
    </row>
    <row r="32" spans="1:13" ht="28.25" customHeight="1" x14ac:dyDescent="0.35">
      <c r="M32" s="2"/>
    </row>
    <row r="33" spans="12:13" ht="28.25" customHeight="1" x14ac:dyDescent="0.35">
      <c r="M33" s="2"/>
    </row>
    <row r="34" spans="12:13" ht="36" customHeight="1" x14ac:dyDescent="0.35">
      <c r="M34" s="2"/>
    </row>
    <row r="35" spans="12:13" ht="28.25" customHeight="1" x14ac:dyDescent="0.35">
      <c r="M35" s="2"/>
    </row>
    <row r="36" spans="12:13" ht="28.25" customHeight="1" x14ac:dyDescent="0.35">
      <c r="M36" s="2"/>
    </row>
    <row r="37" spans="12:13" ht="28.25" customHeight="1" x14ac:dyDescent="0.35">
      <c r="M37" s="2"/>
    </row>
    <row r="38" spans="12:13" ht="28.25" customHeight="1" x14ac:dyDescent="0.35">
      <c r="M38" s="2"/>
    </row>
    <row r="39" spans="12:13" ht="28.25" customHeight="1" x14ac:dyDescent="0.35">
      <c r="M39" s="2"/>
    </row>
    <row r="40" spans="12:13" ht="28.25" customHeight="1" x14ac:dyDescent="0.35">
      <c r="M40" s="2"/>
    </row>
    <row r="41" spans="12:13" ht="28.25" customHeight="1" x14ac:dyDescent="0.35">
      <c r="M41" s="2"/>
    </row>
    <row r="42" spans="12:13" ht="15.5" x14ac:dyDescent="0.35">
      <c r="L42" s="94"/>
    </row>
    <row r="43" spans="12:13" ht="15.5" x14ac:dyDescent="0.35"/>
    <row r="44" spans="12:13" ht="47.25" customHeight="1" x14ac:dyDescent="0.35"/>
    <row r="45" spans="12:13" ht="48.75" customHeight="1" x14ac:dyDescent="0.35"/>
    <row r="46" spans="12:13" ht="15.5" x14ac:dyDescent="0.35"/>
    <row r="47" spans="12:13" ht="15.5" x14ac:dyDescent="0.35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E17:E19 E21:E27 H20:H27 E7 H7 H17:H19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63AA5-D148-4116-B22F-8E190CD9B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Wasaga Distribution</vt:lpstr>
      <vt:lpstr>'Wasaga Distribution'!Print_Area</vt:lpstr>
      <vt:lpstr>'Wasaga Distribution'!Print_Titles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Adele Margis</cp:lastModifiedBy>
  <cp:revision/>
  <dcterms:created xsi:type="dcterms:W3CDTF">2018-09-17T21:27:35Z</dcterms:created>
  <dcterms:modified xsi:type="dcterms:W3CDTF">2024-01-19T14:18:53Z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