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jiase_oeb_ca/Documents/Desktop/"/>
    </mc:Choice>
  </mc:AlternateContent>
  <xr:revisionPtr revIDLastSave="7" documentId="8_{EC3359E8-6BB0-4AD6-9FC9-B0A2F5C132F2}" xr6:coauthVersionLast="47" xr6:coauthVersionMax="47" xr10:uidLastSave="{3CA769CA-FE82-4EE0-912B-2C15DC1D4C18}"/>
  <bookViews>
    <workbookView xWindow="28680" yWindow="-120" windowWidth="29040" windowHeight="15840" tabRatio="751" xr2:uid="{00000000-000D-0000-FFFF-FFFF00000000}"/>
  </bookViews>
  <sheets>
    <sheet name="Input Appendices" sheetId="2" r:id="rId1"/>
    <sheet name="ROE Summary" sheetId="1" r:id="rId2"/>
    <sheet name="Over-earning Drivers" sheetId="3" r:id="rId3"/>
    <sheet name="Under-earning Drivers" sheetId="5" r:id="rId4"/>
  </sheets>
  <definedNames>
    <definedName name="_xlnm.Print_Area" localSheetId="0">'Input Appendices'!$A$2:$J$149</definedName>
    <definedName name="_xlnm.Print_Area" localSheetId="2">'Over-earning Drivers'!$A$1:$I$91</definedName>
    <definedName name="_xlnm.Print_Area" localSheetId="1">'ROE Summary'!$A$1:$M$95</definedName>
    <definedName name="_xlnm.Print_Area" localSheetId="3">'Under-earning Drivers'!$A$1:$I$90</definedName>
    <definedName name="_xlnm.Print_Titles" localSheetId="1">'ROE Summary'!$2:$14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2" l="1"/>
  <c r="C78" i="2"/>
  <c r="C56" i="2"/>
  <c r="C130" i="2" s="1"/>
  <c r="E130" i="2" s="1"/>
  <c r="C44" i="2"/>
  <c r="E32" i="1" s="1"/>
  <c r="B27" i="3"/>
  <c r="B81" i="3"/>
  <c r="B39" i="3"/>
  <c r="D87" i="3"/>
  <c r="C110" i="2"/>
  <c r="E76" i="1"/>
  <c r="E142" i="2"/>
  <c r="E141" i="2"/>
  <c r="E140" i="2"/>
  <c r="E137" i="2"/>
  <c r="E136" i="2"/>
  <c r="E135" i="2"/>
  <c r="E131" i="2"/>
  <c r="C95" i="2"/>
  <c r="C71" i="2"/>
  <c r="C133" i="2"/>
  <c r="E133" i="2"/>
  <c r="C64" i="2"/>
  <c r="C132" i="2"/>
  <c r="E132" i="2"/>
  <c r="A87" i="5"/>
  <c r="B81" i="5"/>
  <c r="B39" i="5"/>
  <c r="B52" i="5"/>
  <c r="B62" i="5"/>
  <c r="B63" i="5"/>
  <c r="B27" i="5"/>
  <c r="B62" i="3"/>
  <c r="B63" i="3"/>
  <c r="B52" i="3"/>
  <c r="D87" i="5"/>
  <c r="E73" i="1"/>
  <c r="E38" i="1"/>
  <c r="A87" i="3"/>
  <c r="E78" i="1"/>
  <c r="E37" i="1" l="1"/>
  <c r="E59" i="1" s="1"/>
  <c r="E65" i="1" s="1"/>
  <c r="E68" i="1" s="1"/>
  <c r="E70" i="1" s="1"/>
  <c r="E79" i="1" s="1"/>
  <c r="E82" i="1" s="1"/>
  <c r="C129" i="2"/>
  <c r="E81" i="1" l="1"/>
  <c r="E83" i="1"/>
  <c r="C26" i="3"/>
  <c r="D26" i="3" s="1"/>
  <c r="C26" i="5"/>
  <c r="D26" i="5" s="1"/>
  <c r="C80" i="2"/>
  <c r="C83" i="2" s="1"/>
  <c r="E129" i="2"/>
  <c r="C134" i="2" l="1"/>
  <c r="C85" i="2"/>
  <c r="E39" i="1" s="1"/>
  <c r="E41" i="1" s="1"/>
  <c r="E26" i="5"/>
  <c r="B64" i="5"/>
  <c r="B66" i="5" s="1"/>
  <c r="B64" i="3"/>
  <c r="B66" i="3" s="1"/>
  <c r="E26" i="3"/>
  <c r="E134" i="2" l="1"/>
  <c r="E144" i="2" s="1"/>
  <c r="E146" i="2" s="1"/>
  <c r="E48" i="1" s="1"/>
  <c r="E52" i="1" s="1"/>
  <c r="C144" i="2"/>
  <c r="C25" i="3" l="1"/>
  <c r="D25" i="3" s="1"/>
  <c r="C25" i="5"/>
  <c r="D25" i="5" s="1"/>
  <c r="E86" i="1"/>
  <c r="B53" i="5" l="1"/>
  <c r="B55" i="5" s="1"/>
  <c r="E25" i="5"/>
  <c r="C27" i="3"/>
  <c r="E27" i="3" s="1"/>
  <c r="E90" i="1"/>
  <c r="C27" i="5"/>
  <c r="E27" i="5" s="1"/>
  <c r="E25" i="3"/>
  <c r="B53" i="3"/>
  <c r="B55" i="3" s="1"/>
  <c r="E87" i="5" l="1"/>
  <c r="E92" i="1"/>
  <c r="B87" i="3"/>
  <c r="E87" i="3"/>
  <c r="C87" i="3"/>
  <c r="B87" i="5"/>
  <c r="C87" i="5"/>
</calcChain>
</file>

<file path=xl/sharedStrings.xml><?xml version="1.0" encoding="utf-8"?>
<sst xmlns="http://schemas.openxmlformats.org/spreadsheetml/2006/main" count="465" uniqueCount="390">
  <si>
    <t>a</t>
  </si>
  <si>
    <t>Add back:</t>
  </si>
  <si>
    <t>b</t>
  </si>
  <si>
    <t>Deduct:</t>
  </si>
  <si>
    <t>c</t>
  </si>
  <si>
    <t>Adjustment items:</t>
  </si>
  <si>
    <t>e</t>
  </si>
  <si>
    <t>f</t>
  </si>
  <si>
    <t>g</t>
  </si>
  <si>
    <t>i</t>
  </si>
  <si>
    <t>j</t>
  </si>
  <si>
    <t>k</t>
  </si>
  <si>
    <t>Deemed Equity</t>
  </si>
  <si>
    <t>Cost of power</t>
  </si>
  <si>
    <t>m</t>
  </si>
  <si>
    <t>Total</t>
  </si>
  <si>
    <t>o=m+n</t>
  </si>
  <si>
    <t>p</t>
  </si>
  <si>
    <t>q=o*p</t>
  </si>
  <si>
    <t>Total rate base</t>
  </si>
  <si>
    <t>u=q+t</t>
  </si>
  <si>
    <t>v</t>
  </si>
  <si>
    <t>v1=v*u</t>
  </si>
  <si>
    <t>w</t>
  </si>
  <si>
    <t>w1=w*u</t>
  </si>
  <si>
    <t>x</t>
  </si>
  <si>
    <t>x1=x*u</t>
  </si>
  <si>
    <t>z</t>
  </si>
  <si>
    <t>Difference - maximum deadband 3%</t>
  </si>
  <si>
    <t>aj</t>
  </si>
  <si>
    <t>ak</t>
  </si>
  <si>
    <t>al</t>
  </si>
  <si>
    <t>am</t>
  </si>
  <si>
    <t>an</t>
  </si>
  <si>
    <t>ao</t>
  </si>
  <si>
    <t>ba</t>
  </si>
  <si>
    <t>ca</t>
  </si>
  <si>
    <t>cb</t>
  </si>
  <si>
    <t>cc=ca+cb</t>
  </si>
  <si>
    <t>Deemed interest</t>
  </si>
  <si>
    <t>Components of the ROE calculation</t>
  </si>
  <si>
    <t xml:space="preserve">Deemed </t>
  </si>
  <si>
    <t xml:space="preserve">Achieved </t>
  </si>
  <si>
    <t>Variance $</t>
  </si>
  <si>
    <t>last CoS</t>
  </si>
  <si>
    <t>Detailed Explanation</t>
  </si>
  <si>
    <t>Data source:</t>
  </si>
  <si>
    <t>Note 1: Please do not include the revenues collected from SMIRR. For the rate rider revenues, please show the calculation by each of the rate rider.</t>
  </si>
  <si>
    <t>Net $ for ROE over the 300 basis points excluding rate rider revenues</t>
  </si>
  <si>
    <t>Sunset date</t>
  </si>
  <si>
    <t>Effective date</t>
  </si>
  <si>
    <t>Rate riders (Note 1)</t>
  </si>
  <si>
    <t>Less:</t>
  </si>
  <si>
    <t>%</t>
  </si>
  <si>
    <t>ROE (%)</t>
  </si>
  <si>
    <t>Regulated Deemed Equity ($)</t>
  </si>
  <si>
    <t>Regulated Return on Equity (ROE) - Summary</t>
  </si>
  <si>
    <t>% de</t>
  </si>
  <si>
    <t>da</t>
  </si>
  <si>
    <t>dd</t>
  </si>
  <si>
    <t>df=dd*de</t>
  </si>
  <si>
    <t>dg=dc-df</t>
  </si>
  <si>
    <t>db1</t>
  </si>
  <si>
    <t>db2</t>
  </si>
  <si>
    <t>CoS Decision and Order</t>
  </si>
  <si>
    <t>Cell (v) from CoS Decision and Order</t>
  </si>
  <si>
    <t>Cell (w) from CoS Decision and Order</t>
  </si>
  <si>
    <t>Cell (x) from CoS Decision and Order</t>
  </si>
  <si>
    <t>Total variance explained for rate base (A) ($)</t>
  </si>
  <si>
    <t>Total variance explained for regulated deemed equity (A X 40%) ($)</t>
  </si>
  <si>
    <t>Appendix 3 cell (cc)</t>
  </si>
  <si>
    <t>Appendix 4 cell (dg)</t>
  </si>
  <si>
    <t>Appendix 3 cell (ca)</t>
  </si>
  <si>
    <t>Regulated net income</t>
  </si>
  <si>
    <t>z1 = y-z</t>
  </si>
  <si>
    <t>z2</t>
  </si>
  <si>
    <t>db = ca</t>
  </si>
  <si>
    <t>db3</t>
  </si>
  <si>
    <t>dc = da-db-db1-db2-db3</t>
  </si>
  <si>
    <t>Overall comment on variance between approved and achieved ROE</t>
  </si>
  <si>
    <t>Non-recoverable donations</t>
  </si>
  <si>
    <t>Net $ for ROE under the 300 basis points excluding rate rider revenues</t>
  </si>
  <si>
    <t>bc</t>
  </si>
  <si>
    <t>bd</t>
  </si>
  <si>
    <t>Future/deferred taxes expense</t>
  </si>
  <si>
    <t>Legend</t>
  </si>
  <si>
    <t>Calculated cell</t>
  </si>
  <si>
    <t>Input cell</t>
  </si>
  <si>
    <t>ea</t>
  </si>
  <si>
    <t>eb</t>
  </si>
  <si>
    <t>ef</t>
  </si>
  <si>
    <t>eg</t>
  </si>
  <si>
    <t>eh</t>
  </si>
  <si>
    <t>ei</t>
  </si>
  <si>
    <t>Regulated Return on Equity (ROE) - Input Appendices 1 to 6</t>
  </si>
  <si>
    <t>ap</t>
  </si>
  <si>
    <t>Appendix 1 cell (aq)</t>
  </si>
  <si>
    <t>Other adjustments, please specify</t>
  </si>
  <si>
    <t>The calculations from Appendices 1 to 6 will populate the ROE Summary tab to calculate the Achieved ROE%.</t>
  </si>
  <si>
    <t>d</t>
  </si>
  <si>
    <t>h=a+b+c+d+e+f+g</t>
  </si>
  <si>
    <t>l=h+i+j-k</t>
  </si>
  <si>
    <t>Current income tax expense 
(Does not include future income tax)</t>
  </si>
  <si>
    <t>Accounting standard used in CoS Decision and Order</t>
  </si>
  <si>
    <t>Non-recoverable donations (Appendix 2)</t>
  </si>
  <si>
    <t>Rate base:</t>
  </si>
  <si>
    <t>ROE status for the year 
(Over-earning/Under-earning/Within 300 basis points deadband)</t>
  </si>
  <si>
    <t>Other recoverable donations approved, please specify</t>
  </si>
  <si>
    <t xml:space="preserve">All donations </t>
  </si>
  <si>
    <t xml:space="preserve">Recoverable donations: </t>
  </si>
  <si>
    <t>Appendix 2: Non-Recoverable Donations</t>
  </si>
  <si>
    <t>Appendix 6: Current Tax for Regulatory Purposes</t>
  </si>
  <si>
    <t>CCA on Non rate-regulated assets</t>
  </si>
  <si>
    <t>fa</t>
  </si>
  <si>
    <t>fb</t>
  </si>
  <si>
    <t>Tax Provision/ (Recovery)</t>
  </si>
  <si>
    <t>Current Tax Provision/(Recovery) as per the Audited Financial Statements (AFS)</t>
  </si>
  <si>
    <t>fa1</t>
  </si>
  <si>
    <t>fc</t>
  </si>
  <si>
    <t>Non-rate regulated items (Appendix 1)</t>
  </si>
  <si>
    <t>Actual Tax rate</t>
  </si>
  <si>
    <t xml:space="preserve">Activity in Regulatory Accounts included in taxable income on Schedule 1, if applicable </t>
  </si>
  <si>
    <t>gf</t>
  </si>
  <si>
    <t>Net carrying charges on DVAs (Appendix 3)</t>
  </si>
  <si>
    <t>Add back Actual interest expense (Appendix 4)</t>
  </si>
  <si>
    <t>Deduct Deemed Interest expense (Appendix 4)</t>
  </si>
  <si>
    <t>gj</t>
  </si>
  <si>
    <t>gk</t>
  </si>
  <si>
    <t>gl</t>
  </si>
  <si>
    <t>gm</t>
  </si>
  <si>
    <t>gn</t>
  </si>
  <si>
    <t>go</t>
  </si>
  <si>
    <t>fp=fd+fe+ff+fg+fh+fi+fj+fk+fl+fm+fn+fo</t>
  </si>
  <si>
    <t>fq=fc+fp</t>
  </si>
  <si>
    <t>Appendix 6 cell (fq)</t>
  </si>
  <si>
    <t xml:space="preserve"> t=(r+s)/2 </t>
  </si>
  <si>
    <t>gd=aq</t>
  </si>
  <si>
    <t>fd=gd*xy</t>
  </si>
  <si>
    <t>ge=be</t>
  </si>
  <si>
    <t>fe=ge*xy</t>
  </si>
  <si>
    <t>ff=gf*xy</t>
  </si>
  <si>
    <t>gg=cc</t>
  </si>
  <si>
    <t>fg=gg*xy</t>
  </si>
  <si>
    <t>gh=dc</t>
  </si>
  <si>
    <t>fi=gi*xy</t>
  </si>
  <si>
    <t>fj=gj*xy</t>
  </si>
  <si>
    <t>fk=gk*xy</t>
  </si>
  <si>
    <t>fl=gl*xy</t>
  </si>
  <si>
    <t>fm=gm*xy</t>
  </si>
  <si>
    <t>fn=gn*xy</t>
  </si>
  <si>
    <t>fo=go*xy</t>
  </si>
  <si>
    <t>gp=gd+ge+gf+gg+gh+gi+gj+gk+gl+gm+gn+go</t>
  </si>
  <si>
    <t>fh=gh*xy</t>
  </si>
  <si>
    <t>ha</t>
  </si>
  <si>
    <t>hc</t>
  </si>
  <si>
    <t>hd</t>
  </si>
  <si>
    <t>he</t>
  </si>
  <si>
    <t>hf</t>
  </si>
  <si>
    <t>hg</t>
  </si>
  <si>
    <t>hh</t>
  </si>
  <si>
    <t>hi</t>
  </si>
  <si>
    <t>hj</t>
  </si>
  <si>
    <t>hl</t>
  </si>
  <si>
    <t>ia</t>
  </si>
  <si>
    <t>ib</t>
  </si>
  <si>
    <t>ic</t>
  </si>
  <si>
    <t>id</t>
  </si>
  <si>
    <t>ie</t>
  </si>
  <si>
    <t>if</t>
  </si>
  <si>
    <t>ig</t>
  </si>
  <si>
    <t>ih</t>
  </si>
  <si>
    <t>ii=ia+ib+ic+id+ie+if+ig+ih</t>
  </si>
  <si>
    <r>
      <t xml:space="preserve">If your achieved ROE% is 300 basis points </t>
    </r>
    <r>
      <rPr>
        <b/>
        <sz val="12"/>
        <color rgb="FFFF0000"/>
        <rFont val="Arial"/>
        <family val="2"/>
      </rPr>
      <t>below</t>
    </r>
    <r>
      <rPr>
        <sz val="12"/>
        <color theme="1"/>
        <rFont val="Arial"/>
        <family val="2"/>
      </rPr>
      <t xml:space="preserve"> the deemed ROE%,  please complete Appendices 9 and 10.</t>
    </r>
  </si>
  <si>
    <t>Appendix 9: Drivers for Under-earners</t>
  </si>
  <si>
    <t>Table 9.1: Breakdown of the ROE difference into Regulated Net Income and Regulated Deemed Equity</t>
  </si>
  <si>
    <t>Rate rider revenues collected in the year (Table 10.1) ($)</t>
  </si>
  <si>
    <t>Total variance explained for regulated net income in Table 9.2 ($)</t>
  </si>
  <si>
    <t>Total variance for regulated net income per Table 9.1  ($)</t>
  </si>
  <si>
    <t>Table 10.2: Net $ for ROE under the 300 basis points excluding rate rider revenues</t>
  </si>
  <si>
    <t>ja</t>
  </si>
  <si>
    <t>jc</t>
  </si>
  <si>
    <t>jd</t>
  </si>
  <si>
    <t>je</t>
  </si>
  <si>
    <t>jf</t>
  </si>
  <si>
    <t>jg</t>
  </si>
  <si>
    <t>jh</t>
  </si>
  <si>
    <t>ji</t>
  </si>
  <si>
    <t>jj</t>
  </si>
  <si>
    <t>jl</t>
  </si>
  <si>
    <t>ka</t>
  </si>
  <si>
    <t>kb</t>
  </si>
  <si>
    <t>kc</t>
  </si>
  <si>
    <t>kd</t>
  </si>
  <si>
    <t>ke</t>
  </si>
  <si>
    <t>kf</t>
  </si>
  <si>
    <t>kg</t>
  </si>
  <si>
    <t>kh</t>
  </si>
  <si>
    <t>ki=ka+kb+kc+kd+ke+kf+kg+kh</t>
  </si>
  <si>
    <t>Adjustment Items:</t>
  </si>
  <si>
    <t>Less other adjustments, please specify:</t>
  </si>
  <si>
    <t>ROE Amount ($)</t>
  </si>
  <si>
    <t>kj</t>
  </si>
  <si>
    <t>ij</t>
  </si>
  <si>
    <t>hk</t>
  </si>
  <si>
    <t>hn</t>
  </si>
  <si>
    <t>hq</t>
  </si>
  <si>
    <t>jk</t>
  </si>
  <si>
    <t>jn</t>
  </si>
  <si>
    <t>jq</t>
  </si>
  <si>
    <t>ee</t>
  </si>
  <si>
    <t>Appendix 2 cell (be)</t>
  </si>
  <si>
    <t>hb=ii</t>
  </si>
  <si>
    <t>jb=ki</t>
  </si>
  <si>
    <t>Appendix 10: Earning below the 300 Basis Points Per Customer/Connection per Month by main rate classes</t>
  </si>
  <si>
    <t>(Income)/Expense</t>
  </si>
  <si>
    <t>xx</t>
  </si>
  <si>
    <t>yy</t>
  </si>
  <si>
    <t>Opening balance - regulated PP&amp;E (NBV)</t>
  </si>
  <si>
    <t>Prior year "Closing balance - regulated PP&amp;E (NBV)"</t>
  </si>
  <si>
    <t xml:space="preserve">PP&amp;E </t>
  </si>
  <si>
    <t>Average regulated PP&amp;E</t>
  </si>
  <si>
    <t>Non-rate regulated utility rental income/investment income (recorded in Account 4385)</t>
  </si>
  <si>
    <t>Interest expense on DVAs (recorded in Account 6035)</t>
  </si>
  <si>
    <t>Interest income on DVAs (recorded in Account 4405)</t>
  </si>
  <si>
    <t>ROE Summary tab cell (v1)+(w1)</t>
  </si>
  <si>
    <t>Appendix 5: Property Plant &amp; Equipment (PP&amp;E)</t>
  </si>
  <si>
    <t>Construction Work-in-Progress (CWIP)</t>
  </si>
  <si>
    <t xml:space="preserve">CEC  adjustment on Goodwill from acquisitions or other intangible assets that were not approved in the distributor's last CoS </t>
  </si>
  <si>
    <t xml:space="preserve">CCA adjustment on PP&amp;E from acquisitions that were not approved in the distributor's last CoS </t>
  </si>
  <si>
    <t xml:space="preserve">% xy </t>
  </si>
  <si>
    <t>Adjustment items</t>
  </si>
  <si>
    <t>Total working capital allowance ($)</t>
  </si>
  <si>
    <t>Deemed ROE% from the distributor's last CoS Decision and Order</t>
  </si>
  <si>
    <t xml:space="preserve">Achieved ROE% </t>
  </si>
  <si>
    <r>
      <t xml:space="preserve">If the distributor's achieved ROE% is 300 basis points </t>
    </r>
    <r>
      <rPr>
        <b/>
        <sz val="12"/>
        <color rgb="FFFF0000"/>
        <rFont val="Arial"/>
        <family val="2"/>
      </rPr>
      <t>above</t>
    </r>
    <r>
      <rPr>
        <sz val="12"/>
        <color theme="1"/>
        <rFont val="Arial"/>
        <family val="2"/>
      </rPr>
      <t xml:space="preserve"> the deemed ROE%,  please complete Appendices 7 and 8.</t>
    </r>
  </si>
  <si>
    <t>Regulated Return on Equity (ROE) - Under-earning Drivers - Appendices 9 &amp; 10</t>
  </si>
  <si>
    <t>Regulated Deemed Equity approved in the distributor's last CoS ($)</t>
  </si>
  <si>
    <t xml:space="preserve">The CoS Decision and Order EB number for the ROE </t>
  </si>
  <si>
    <t xml:space="preserve">CoS Decision and Order (last CoS establishing the current reporting year's base rates) </t>
  </si>
  <si>
    <t xml:space="preserve">Please complete Appendices 1-5 first before filling in Appendix 6. Please input pre-tax figures in Appendices 1-5. </t>
  </si>
  <si>
    <t>y= l / x1</t>
  </si>
  <si>
    <t>Depreciation expense on non-rate regulated assets</t>
  </si>
  <si>
    <t>ec=ea+eb</t>
  </si>
  <si>
    <t>ed</t>
  </si>
  <si>
    <t>Appendix 5 cell (ec)</t>
  </si>
  <si>
    <t>Total variance explained (%)</t>
  </si>
  <si>
    <t>% ho=hm/hn</t>
  </si>
  <si>
    <t>hp</t>
  </si>
  <si>
    <t>hr=hp+hq</t>
  </si>
  <si>
    <t>hs=hr*40%</t>
  </si>
  <si>
    <t>ht</t>
  </si>
  <si>
    <t>% jo=jm/jn</t>
  </si>
  <si>
    <t>jp</t>
  </si>
  <si>
    <t>jr=jp+jq</t>
  </si>
  <si>
    <t>js=jr*40%</t>
  </si>
  <si>
    <t>jt</t>
  </si>
  <si>
    <t>Total Adjustment Items</t>
  </si>
  <si>
    <t>Appendix 3: Net interest/carrying charges on Deferral and Variance Accounts (DVAs)</t>
  </si>
  <si>
    <t>Net interest/carrying charges from DVAs</t>
  </si>
  <si>
    <t>Appendix 4: Interest Adjustment for Deemed Debt</t>
  </si>
  <si>
    <t>Regulated deemed debt, as per ROE Summary tab</t>
  </si>
  <si>
    <t>Interest adjustment for deemed debt</t>
  </si>
  <si>
    <t>Reassessment of taxes from prior years included in current tax provision as per AFS (add Tax Payable/(Recovery))</t>
  </si>
  <si>
    <t>Unrealized (gains)/losses on interest rate swaps 
(Not applicable if recorded in Other Comprehensive Income)</t>
  </si>
  <si>
    <t>Actuarial (gains)/losses on OPEB and/or Pensions not approved by the OEB</t>
  </si>
  <si>
    <t>Regulated Rate of Return on Deemed Equity (ROE)</t>
  </si>
  <si>
    <t>Total Cost of Power and Operating Expenses</t>
  </si>
  <si>
    <t>Interest expense after adjustments</t>
  </si>
  <si>
    <t xml:space="preserve">r </t>
  </si>
  <si>
    <t xml:space="preserve">s </t>
  </si>
  <si>
    <t>gi= - df</t>
  </si>
  <si>
    <t>Adjusted closing balance - regulated PP&amp;E (NBV)</t>
  </si>
  <si>
    <t>% hv=hs/ht</t>
  </si>
  <si>
    <t>% jv=js/jt</t>
  </si>
  <si>
    <t>All inputs are in $</t>
  </si>
  <si>
    <t>Revenue  collected (+) / refunded (-) in the year ($)</t>
  </si>
  <si>
    <t>Other Adjustments:</t>
  </si>
  <si>
    <t>n1</t>
  </si>
  <si>
    <t>Operating expenses before any applicable adjustments</t>
  </si>
  <si>
    <t xml:space="preserve">Please provide USoAs </t>
  </si>
  <si>
    <t>Regulated deemed short-term debt % and $</t>
  </si>
  <si>
    <t>Regulated deemed long-term debt % and $</t>
  </si>
  <si>
    <t>Regulated deemed equity % and $</t>
  </si>
  <si>
    <t>Non-rate regulated items and other adjustments (Appendix 1)</t>
  </si>
  <si>
    <t>Total non-rate regulated items and other adjustments</t>
  </si>
  <si>
    <t>Other adjustments:</t>
  </si>
  <si>
    <t>Appendix 1: Non-rate regulated items and other adjustments</t>
  </si>
  <si>
    <t>Unrealized (gains)/losses on interest rate swaps if recorded in Account 6035</t>
  </si>
  <si>
    <t>Weighted average debt rate (%)</t>
  </si>
  <si>
    <t>Other adjustments (Please specify)</t>
  </si>
  <si>
    <t>Adjusted closing balance - regulated PP&amp;E (NBV) (Appendix 5)</t>
  </si>
  <si>
    <t>Opening balance - regulated PP&amp;E (NBV) (Appendix 5)</t>
  </si>
  <si>
    <t>Interest adjustment for deemed debt (Appendix 4)</t>
  </si>
  <si>
    <t>Net interest/carrying charges from DVAs (Appendix 3)</t>
  </si>
  <si>
    <t>Current income tax expense for regulated ROE purposes (Appendix 6)</t>
  </si>
  <si>
    <t>Please provide USoAs</t>
  </si>
  <si>
    <t>Adjusted operating expenses</t>
  </si>
  <si>
    <t>il = ij * ik</t>
  </si>
  <si>
    <t>im = ii</t>
  </si>
  <si>
    <t>kl=kj*kk</t>
  </si>
  <si>
    <t>km=ki</t>
  </si>
  <si>
    <t>Current Tax Provision/(Recovery) for the purposes of calculating Regulated ROE</t>
  </si>
  <si>
    <t>Change in Other revenues</t>
  </si>
  <si>
    <t xml:space="preserve">Change in OM&amp;A expenses  </t>
  </si>
  <si>
    <t>Change in Amortization expense</t>
  </si>
  <si>
    <t>Change in Other expenses</t>
  </si>
  <si>
    <t xml:space="preserve">Change in Current tax expense </t>
  </si>
  <si>
    <t>Nature of the Variances</t>
  </si>
  <si>
    <t>Cost Variances</t>
  </si>
  <si>
    <t>Other variances for revenues, costs, etc. if any (Please specify the nature of the other drivers provided below)</t>
  </si>
  <si>
    <t xml:space="preserve">Change in Working capital allowance ($) </t>
  </si>
  <si>
    <t xml:space="preserve">Change in Average regulated PP&amp;E (NBV) </t>
  </si>
  <si>
    <t>Adjusted regulated net income before tax adjustments</t>
  </si>
  <si>
    <t>Adjusted regulated net income</t>
  </si>
  <si>
    <t>Table 9.2: Regulated Net Income Variances</t>
  </si>
  <si>
    <t>Table 9.3: Regulated Deemed Equity Variances</t>
  </si>
  <si>
    <t>Adjustments if required, please explain the nature</t>
  </si>
  <si>
    <t>fa2</t>
  </si>
  <si>
    <t>Revenue Variances</t>
  </si>
  <si>
    <t xml:space="preserve">Loss carry forward from prior years included in current tax provision as per AFS </t>
  </si>
  <si>
    <t>hm=ha+hb+hc+hd+he+hf+hg+hh+hi+hj+hk+hl</t>
  </si>
  <si>
    <t>jm=ja+jb+jc+jd+je+jf+jg+jh+ji+jj+jk+jl</t>
  </si>
  <si>
    <t>Total PP&amp;E (NBV) - Closing Balance</t>
  </si>
  <si>
    <t>Auto-populated/linked cell</t>
  </si>
  <si>
    <t>ej</t>
  </si>
  <si>
    <t>ek</t>
  </si>
  <si>
    <t>el=ed-ee-ef-eg-eh-ei-ej-ek</t>
  </si>
  <si>
    <t>Appendix 5 cell (el)</t>
  </si>
  <si>
    <t>Please list the other revenue items that were not approved by the OEB (Please specify)</t>
  </si>
  <si>
    <t>Please list the other expense items that were not approved by the OEB (Please specify)</t>
  </si>
  <si>
    <t xml:space="preserve">The cost/expense variances are to be calculated as the approved cost/expense amounts in the last CoS minus the achieved amounts for the reporting year. </t>
  </si>
  <si>
    <t xml:space="preserve">amounts in the last CoS. </t>
  </si>
  <si>
    <r>
      <t xml:space="preserve">Table 9.2 Regulated Net Income Variances: </t>
    </r>
    <r>
      <rPr>
        <sz val="12"/>
        <color theme="1"/>
        <rFont val="Arial"/>
        <family val="2"/>
      </rPr>
      <t>The revenue/gain variances are to be calculated as the achieved revenue/gain amounts for the reporting year minus the approved amounts in the last CoS.</t>
    </r>
    <r>
      <rPr>
        <b/>
        <sz val="12"/>
        <color theme="1"/>
        <rFont val="Arial"/>
        <family val="2"/>
      </rPr>
      <t xml:space="preserve">
</t>
    </r>
  </si>
  <si>
    <r>
      <t xml:space="preserve">Table 9.3 Regulated Deemed Equity Variances: </t>
    </r>
    <r>
      <rPr>
        <sz val="12"/>
        <color theme="1"/>
        <rFont val="Arial"/>
        <family val="2"/>
      </rPr>
      <t xml:space="preserve">The variances are to be calculated as  the achieved working capital allowance/average regulated PP&amp;E for the reporting year minus the approved </t>
    </r>
  </si>
  <si>
    <t>* Variance % for ROE Amount and Regulated Deemed Equity are calculated using the following equation:</t>
  </si>
  <si>
    <t>in = il-im</t>
  </si>
  <si>
    <t>Working capital allowance % as approved in the distributor's last CoS Decision and Order</t>
  </si>
  <si>
    <t>Variance %*</t>
  </si>
  <si>
    <t xml:space="preserve">  Variance %= Variance $/Deemed last CoS *100</t>
  </si>
  <si>
    <t>ROE above the 300 Basis points (%)</t>
  </si>
  <si>
    <t>ROE above the 300 basis points ($)</t>
  </si>
  <si>
    <t>ik = z1(ROE Summary tab) -3</t>
  </si>
  <si>
    <t>ROE below the 300 Basis points (%)</t>
  </si>
  <si>
    <t>ROE below the 300 basis points ($)</t>
  </si>
  <si>
    <t>kk = z1 (ROE Summary tab) +3</t>
  </si>
  <si>
    <r>
      <t xml:space="preserve">Total  variance for regulated deemed equity per </t>
    </r>
    <r>
      <rPr>
        <b/>
        <sz val="12"/>
        <color theme="1"/>
        <rFont val="Arial"/>
        <family val="2"/>
      </rPr>
      <t>Table 9.1 ($)</t>
    </r>
  </si>
  <si>
    <t>Variance % *</t>
  </si>
  <si>
    <t>Check balance  - Does fa+fb=fc?</t>
  </si>
  <si>
    <t>kn = kl-km</t>
  </si>
  <si>
    <t xml:space="preserve">If the distributor is in an over-earning position as indicated in z2 , please complete Appendices 1 &amp; 2. 
If the distributor is in an under-earning position as indicated in z2 , please complete Appendices 3 &amp; 4. </t>
  </si>
  <si>
    <t>Rate rider revenues collected in the year (Table 2.1) ($)</t>
  </si>
  <si>
    <t xml:space="preserve">Regulated net income (loss), </t>
  </si>
  <si>
    <t>USoA 3046 * (-1)</t>
  </si>
  <si>
    <t>USoA 6115</t>
  </si>
  <si>
    <t>USoA 6110</t>
  </si>
  <si>
    <t>Generally, revenue/gain items are to be entered as negative numbers and expense/loss items are to be entered as positive numbers.</t>
  </si>
  <si>
    <t>aq=aj+ak+al+am+an+ao+ap</t>
  </si>
  <si>
    <t>Control account USoA 6205</t>
  </si>
  <si>
    <t>be=ba-bc-bd</t>
  </si>
  <si>
    <t xml:space="preserve">Interest expense </t>
  </si>
  <si>
    <t>Sum of USoA 6005-6045 inclusive</t>
  </si>
  <si>
    <t xml:space="preserve">Prior year "Closing balance - regulated PP&amp;E (NBV)" </t>
  </si>
  <si>
    <t>Sum of USoA 1605-2075,2440 and 2105-2180 inclusive</t>
  </si>
  <si>
    <t>USoA 2055</t>
  </si>
  <si>
    <t>USoA 2075+USoA 2180</t>
  </si>
  <si>
    <t>Current Tax Adjustment required to reconcile to trial balance</t>
  </si>
  <si>
    <t>Current Tax Provision/(Recovery) as per  USoA 6110</t>
  </si>
  <si>
    <t>Sum of USoA 4705 - 4751 inclusive</t>
  </si>
  <si>
    <t>n2=n1-d-e</t>
  </si>
  <si>
    <t>n3</t>
  </si>
  <si>
    <t>n=n2-n3</t>
  </si>
  <si>
    <t>Sum of USoA 4505-4640, 4805-5695, 6105, 6205 , 6210, and 6225</t>
  </si>
  <si>
    <t>Note 1:  For the rate rider revenues, please show the calculation by each of the rate rider.</t>
  </si>
  <si>
    <t>Regulated Return on Equity (ROE) - Over earning Drivers - Appendices 7 &amp; 8</t>
  </si>
  <si>
    <r>
      <t xml:space="preserve">Table 7.2 Regulated Net Income Variances: </t>
    </r>
    <r>
      <rPr>
        <sz val="12"/>
        <color theme="1"/>
        <rFont val="Arial"/>
        <family val="2"/>
      </rPr>
      <t>The revenue/gain variances are to be calculated as the achieved revenue/gain amounts for the reporting year minus the approved amounts in the last CoS.</t>
    </r>
    <r>
      <rPr>
        <b/>
        <sz val="12"/>
        <color theme="1"/>
        <rFont val="Arial"/>
        <family val="2"/>
      </rPr>
      <t xml:space="preserve">
</t>
    </r>
  </si>
  <si>
    <r>
      <t xml:space="preserve">Table 7.3 Regulated Deemed Equity Variances: </t>
    </r>
    <r>
      <rPr>
        <sz val="12"/>
        <color theme="1"/>
        <rFont val="Arial"/>
        <family val="2"/>
      </rPr>
      <t xml:space="preserve">The variances are to be calculated as  the achieved working capital allowance/average regulated PP&amp;E for the reporting year minus the approved </t>
    </r>
  </si>
  <si>
    <t>Appendix 7: Drivers for Over-earners</t>
  </si>
  <si>
    <t>Table 7.1: Breakdown of the ROE difference into Regulated Net Income and Regulated Deemed Equity</t>
  </si>
  <si>
    <t>Table 7.2: Regulated Net Income Variances</t>
  </si>
  <si>
    <t>Total variance explained for regulated net income in Table 7.2 ($)</t>
  </si>
  <si>
    <t>Total variance for regulated net income per Table 7.1  ($)</t>
  </si>
  <si>
    <t>Table 7.3: Regulated Deemed Equity Variances</t>
  </si>
  <si>
    <t>Total  variance for regulated deemed equity per Table 7.1 ($)</t>
  </si>
  <si>
    <t>Appendix 8: Earning above the 300 Basis Points Per Customer/Connection per Month by main rate classes</t>
  </si>
  <si>
    <t>Table 8.2: Net $ for ROE over the 300 basis points excluding rate rider revenues</t>
  </si>
  <si>
    <t>Change in Transmission Revenues</t>
  </si>
  <si>
    <t>Rate riders that are recorded in transmission revenues collected for the year</t>
  </si>
  <si>
    <t>Table 8.1: Rate riders that are recorded in transmission revenues</t>
  </si>
  <si>
    <t>Table 10.1: Rate riders that are recorded in transmission revenues</t>
  </si>
  <si>
    <t>Non-transmission assets (NBV)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</si>
</sst>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164" formatCode="&quot;$&quot;#,##0.00;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 #,##0;[Red]\(#,##0\)"/>
    <numFmt numFmtId="168" formatCode="[$-F800]dddd\,\ mmmm\ dd\,\ yyyy"/>
    <numFmt numFmtId="169" formatCode="_-* #,##0_-;\-* #,##0_-;_-* &quot;-&quot;??_-;_-@_-"/>
    <numFmt numFmtId="170" formatCode="&quot;$&quot;#,##0.00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color rgb="FF7030A0"/>
      <name val="Arial"/>
      <family val="2"/>
    </font>
    <font>
      <sz val="11"/>
      <color rgb="FF7030A0"/>
      <name val="Arial"/>
      <family val="2"/>
    </font>
    <font>
      <i/>
      <sz val="11"/>
      <color rgb="FF7030A0"/>
      <name val="Calibri"/>
      <family val="2"/>
      <scheme val="minor"/>
    </font>
    <font>
      <sz val="11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7030A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sz val="14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7030A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7030A0"/>
      <name val="Arial"/>
      <family val="2"/>
    </font>
    <font>
      <i/>
      <sz val="12"/>
      <color theme="1"/>
      <name val="Arial"/>
      <family val="2"/>
    </font>
    <font>
      <i/>
      <sz val="12"/>
      <color rgb="FF7030A0"/>
      <name val="Calibri"/>
      <family val="2"/>
      <scheme val="minor"/>
    </font>
    <font>
      <sz val="12"/>
      <color rgb="FF00B050"/>
      <name val="Arial"/>
      <family val="2"/>
    </font>
    <font>
      <b/>
      <i/>
      <sz val="12"/>
      <color theme="1"/>
      <name val="Arial"/>
      <family val="2"/>
    </font>
    <font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2" fillId="0" borderId="0"/>
    <xf numFmtId="0" fontId="15" fillId="0" borderId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65">
    <xf numFmtId="0" fontId="0" fillId="0" borderId="0" xfId="0"/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2" borderId="0" xfId="0" applyFill="1" applyAlignment="1">
      <alignment vertical="top"/>
    </xf>
    <xf numFmtId="3" fontId="1" fillId="2" borderId="0" xfId="0" applyNumberFormat="1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3" fontId="1" fillId="0" borderId="3" xfId="0" applyNumberFormat="1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10" xfId="0" applyFont="1" applyBorder="1" applyAlignment="1">
      <alignment vertical="top"/>
    </xf>
    <xf numFmtId="3" fontId="19" fillId="2" borderId="0" xfId="0" applyNumberFormat="1" applyFont="1" applyFill="1" applyAlignment="1">
      <alignment vertical="top"/>
    </xf>
    <xf numFmtId="3" fontId="19" fillId="0" borderId="0" xfId="0" applyNumberFormat="1" applyFont="1" applyAlignment="1">
      <alignment vertical="top"/>
    </xf>
    <xf numFmtId="3" fontId="19" fillId="0" borderId="3" xfId="0" applyNumberFormat="1" applyFont="1" applyBorder="1" applyAlignment="1">
      <alignment vertical="top"/>
    </xf>
    <xf numFmtId="0" fontId="20" fillId="0" borderId="0" xfId="0" applyFont="1" applyAlignment="1">
      <alignment vertical="top"/>
    </xf>
    <xf numFmtId="3" fontId="14" fillId="2" borderId="0" xfId="0" applyNumberFormat="1" applyFont="1" applyFill="1" applyAlignment="1">
      <alignment vertical="top"/>
    </xf>
    <xf numFmtId="0" fontId="14" fillId="2" borderId="0" xfId="0" applyFont="1" applyFill="1" applyAlignment="1">
      <alignment vertical="top"/>
    </xf>
    <xf numFmtId="3" fontId="14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3" fillId="0" borderId="5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0" xfId="0" applyFont="1" applyAlignment="1">
      <alignment vertical="top"/>
    </xf>
    <xf numFmtId="3" fontId="14" fillId="0" borderId="9" xfId="0" applyNumberFormat="1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5" xfId="0" applyFont="1" applyBorder="1" applyAlignment="1">
      <alignment horizontal="left" vertical="top"/>
    </xf>
    <xf numFmtId="0" fontId="17" fillId="0" borderId="0" xfId="0" applyFont="1" applyAlignment="1">
      <alignment vertical="top"/>
    </xf>
    <xf numFmtId="3" fontId="14" fillId="0" borderId="21" xfId="0" applyNumberFormat="1" applyFont="1" applyBorder="1" applyAlignment="1">
      <alignment vertical="top"/>
    </xf>
    <xf numFmtId="0" fontId="0" fillId="0" borderId="6" xfId="0" applyBorder="1" applyAlignment="1">
      <alignment vertical="top"/>
    </xf>
    <xf numFmtId="0" fontId="14" fillId="0" borderId="13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169" fontId="14" fillId="4" borderId="7" xfId="5" applyNumberFormat="1" applyFont="1" applyFill="1" applyBorder="1" applyAlignment="1">
      <alignment horizontal="right" vertical="top" wrapText="1"/>
    </xf>
    <xf numFmtId="3" fontId="14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14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left" vertical="top"/>
    </xf>
    <xf numFmtId="168" fontId="13" fillId="0" borderId="7" xfId="0" applyNumberFormat="1" applyFont="1" applyBorder="1" applyAlignment="1">
      <alignment horizontal="left" vertical="top"/>
    </xf>
    <xf numFmtId="0" fontId="13" fillId="0" borderId="7" xfId="0" applyFont="1" applyBorder="1" applyAlignment="1">
      <alignment vertical="top"/>
    </xf>
    <xf numFmtId="0" fontId="7" fillId="0" borderId="0" xfId="0" applyFont="1" applyAlignment="1">
      <alignment horizontal="right"/>
    </xf>
    <xf numFmtId="4" fontId="14" fillId="0" borderId="0" xfId="0" applyNumberFormat="1" applyFont="1" applyAlignment="1">
      <alignment vertical="top"/>
    </xf>
    <xf numFmtId="0" fontId="21" fillId="0" borderId="0" xfId="0" applyFont="1"/>
    <xf numFmtId="0" fontId="22" fillId="0" borderId="5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4" fillId="6" borderId="1" xfId="0" applyFont="1" applyFill="1" applyBorder="1" applyAlignment="1">
      <alignment vertical="top"/>
    </xf>
    <xf numFmtId="0" fontId="5" fillId="6" borderId="12" xfId="0" applyFont="1" applyFill="1" applyBorder="1" applyAlignment="1">
      <alignment vertical="top"/>
    </xf>
    <xf numFmtId="0" fontId="13" fillId="6" borderId="2" xfId="0" applyFont="1" applyFill="1" applyBorder="1" applyAlignment="1">
      <alignment vertical="top"/>
    </xf>
    <xf numFmtId="3" fontId="14" fillId="6" borderId="3" xfId="0" applyNumberFormat="1" applyFont="1" applyFill="1" applyBorder="1" applyAlignment="1">
      <alignment vertical="top"/>
    </xf>
    <xf numFmtId="0" fontId="16" fillId="6" borderId="3" xfId="0" applyFont="1" applyFill="1" applyBorder="1" applyAlignment="1">
      <alignment vertical="top"/>
    </xf>
    <xf numFmtId="0" fontId="14" fillId="6" borderId="3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/>
    </xf>
    <xf numFmtId="0" fontId="0" fillId="6" borderId="4" xfId="0" applyFill="1" applyBorder="1" applyAlignment="1">
      <alignment vertical="top"/>
    </xf>
    <xf numFmtId="0" fontId="2" fillId="0" borderId="0" xfId="0" applyFont="1"/>
    <xf numFmtId="0" fontId="14" fillId="0" borderId="0" xfId="0" applyFont="1"/>
    <xf numFmtId="0" fontId="7" fillId="0" borderId="0" xfId="0" applyFont="1" applyAlignment="1">
      <alignment horizontal="left"/>
    </xf>
    <xf numFmtId="0" fontId="2" fillId="5" borderId="0" xfId="0" applyFont="1" applyFill="1" applyAlignment="1">
      <alignment vertical="top"/>
    </xf>
    <xf numFmtId="0" fontId="8" fillId="0" borderId="0" xfId="0" applyFont="1"/>
    <xf numFmtId="0" fontId="16" fillId="2" borderId="0" xfId="0" applyFont="1" applyFill="1" applyAlignment="1">
      <alignment vertical="top"/>
    </xf>
    <xf numFmtId="0" fontId="0" fillId="2" borderId="0" xfId="0" applyFill="1"/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2" fillId="4" borderId="7" xfId="0" applyFont="1" applyFill="1" applyBorder="1" applyAlignment="1">
      <alignment vertical="top"/>
    </xf>
    <xf numFmtId="169" fontId="0" fillId="3" borderId="7" xfId="5" applyNumberFormat="1" applyFont="1" applyFill="1" applyBorder="1"/>
    <xf numFmtId="3" fontId="19" fillId="0" borderId="7" xfId="0" applyNumberFormat="1" applyFont="1" applyBorder="1" applyAlignment="1">
      <alignment vertical="top"/>
    </xf>
    <xf numFmtId="3" fontId="1" fillId="0" borderId="4" xfId="0" applyNumberFormat="1" applyFont="1" applyBorder="1" applyAlignment="1">
      <alignment vertical="top"/>
    </xf>
    <xf numFmtId="3" fontId="1" fillId="0" borderId="6" xfId="0" applyNumberFormat="1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vertical="top"/>
    </xf>
    <xf numFmtId="3" fontId="1" fillId="0" borderId="10" xfId="0" applyNumberFormat="1" applyFont="1" applyBorder="1" applyAlignment="1">
      <alignment vertical="top"/>
    </xf>
    <xf numFmtId="0" fontId="13" fillId="0" borderId="5" xfId="0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vertical="top" wrapText="1"/>
    </xf>
    <xf numFmtId="0" fontId="24" fillId="0" borderId="0" xfId="0" applyFont="1" applyAlignment="1">
      <alignment vertical="top"/>
    </xf>
    <xf numFmtId="0" fontId="4" fillId="6" borderId="26" xfId="0" applyFont="1" applyFill="1" applyBorder="1" applyAlignment="1">
      <alignment vertical="top"/>
    </xf>
    <xf numFmtId="0" fontId="4" fillId="6" borderId="27" xfId="0" applyFont="1" applyFill="1" applyBorder="1" applyAlignment="1">
      <alignment vertical="top"/>
    </xf>
    <xf numFmtId="0" fontId="6" fillId="0" borderId="0" xfId="0" applyFont="1" applyAlignment="1">
      <alignment vertical="top" wrapText="1"/>
    </xf>
    <xf numFmtId="169" fontId="14" fillId="0" borderId="7" xfId="5" applyNumberFormat="1" applyFont="1" applyFill="1" applyBorder="1" applyAlignment="1">
      <alignment horizontal="right" vertical="top" wrapText="1"/>
    </xf>
    <xf numFmtId="0" fontId="14" fillId="0" borderId="0" xfId="0" applyFont="1" applyAlignment="1">
      <alignment horizontal="left" vertical="top" wrapText="1"/>
    </xf>
    <xf numFmtId="3" fontId="13" fillId="6" borderId="3" xfId="0" applyNumberFormat="1" applyFont="1" applyFill="1" applyBorder="1" applyAlignment="1">
      <alignment vertical="top"/>
    </xf>
    <xf numFmtId="3" fontId="13" fillId="0" borderId="17" xfId="0" applyNumberFormat="1" applyFont="1" applyBorder="1" applyAlignment="1">
      <alignment horizontal="right" vertical="top" wrapText="1"/>
    </xf>
    <xf numFmtId="0" fontId="13" fillId="0" borderId="17" xfId="0" applyFont="1" applyBorder="1" applyAlignment="1">
      <alignment horizontal="right" vertical="top" wrapText="1"/>
    </xf>
    <xf numFmtId="3" fontId="13" fillId="0" borderId="18" xfId="0" applyNumberFormat="1" applyFont="1" applyBorder="1" applyAlignment="1">
      <alignment horizontal="right" vertical="top" wrapText="1"/>
    </xf>
    <xf numFmtId="0" fontId="13" fillId="0" borderId="18" xfId="0" applyFont="1" applyBorder="1" applyAlignment="1">
      <alignment horizontal="right" vertical="top" wrapText="1"/>
    </xf>
    <xf numFmtId="0" fontId="13" fillId="0" borderId="13" xfId="0" applyFont="1" applyBorder="1" applyAlignment="1">
      <alignment vertical="top" wrapText="1"/>
    </xf>
    <xf numFmtId="3" fontId="13" fillId="0" borderId="7" xfId="0" applyNumberFormat="1" applyFont="1" applyBorder="1" applyAlignment="1">
      <alignment horizontal="left" vertical="top" wrapText="1"/>
    </xf>
    <xf numFmtId="0" fontId="13" fillId="0" borderId="22" xfId="0" applyFont="1" applyBorder="1" applyAlignment="1">
      <alignment vertical="top" wrapText="1"/>
    </xf>
    <xf numFmtId="3" fontId="13" fillId="0" borderId="7" xfId="0" applyNumberFormat="1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3" fontId="14" fillId="0" borderId="5" xfId="0" applyNumberFormat="1" applyFont="1" applyBorder="1" applyAlignment="1">
      <alignment vertical="top"/>
    </xf>
    <xf numFmtId="9" fontId="14" fillId="0" borderId="0" xfId="0" applyNumberFormat="1" applyFont="1" applyAlignment="1">
      <alignment vertical="top" wrapText="1"/>
    </xf>
    <xf numFmtId="3" fontId="17" fillId="0" borderId="0" xfId="2" applyNumberFormat="1" applyFont="1" applyAlignment="1" applyProtection="1">
      <alignment vertical="top"/>
      <protection locked="0"/>
    </xf>
    <xf numFmtId="0" fontId="13" fillId="0" borderId="13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166" fontId="14" fillId="4" borderId="7" xfId="5" applyFont="1" applyFill="1" applyBorder="1" applyAlignment="1">
      <alignment horizontal="right" vertical="top" wrapText="1"/>
    </xf>
    <xf numFmtId="0" fontId="7" fillId="0" borderId="3" xfId="0" applyFont="1" applyBorder="1" applyAlignment="1">
      <alignment vertical="top"/>
    </xf>
    <xf numFmtId="170" fontId="14" fillId="4" borderId="7" xfId="0" applyNumberFormat="1" applyFont="1" applyFill="1" applyBorder="1" applyAlignment="1">
      <alignment vertical="top"/>
    </xf>
    <xf numFmtId="170" fontId="13" fillId="4" borderId="7" xfId="0" applyNumberFormat="1" applyFont="1" applyFill="1" applyBorder="1" applyAlignment="1">
      <alignment vertical="top"/>
    </xf>
    <xf numFmtId="164" fontId="14" fillId="4" borderId="11" xfId="5" applyNumberFormat="1" applyFont="1" applyFill="1" applyBorder="1" applyAlignment="1">
      <alignment horizontal="right" vertical="top" wrapText="1"/>
    </xf>
    <xf numFmtId="10" fontId="14" fillId="4" borderId="7" xfId="0" applyNumberFormat="1" applyFont="1" applyFill="1" applyBorder="1" applyAlignment="1">
      <alignment horizontal="right" vertical="top"/>
    </xf>
    <xf numFmtId="10" fontId="14" fillId="0" borderId="0" xfId="0" applyNumberFormat="1" applyFont="1" applyAlignment="1">
      <alignment horizontal="right" vertical="top"/>
    </xf>
    <xf numFmtId="0" fontId="14" fillId="0" borderId="19" xfId="0" applyFont="1" applyBorder="1" applyAlignment="1">
      <alignment vertical="top"/>
    </xf>
    <xf numFmtId="0" fontId="14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center" vertical="top"/>
    </xf>
    <xf numFmtId="0" fontId="24" fillId="2" borderId="0" xfId="0" applyFont="1" applyFill="1"/>
    <xf numFmtId="5" fontId="17" fillId="0" borderId="0" xfId="5" applyNumberFormat="1" applyFont="1" applyBorder="1"/>
    <xf numFmtId="5" fontId="17" fillId="0" borderId="0" xfId="5" applyNumberFormat="1" applyFont="1" applyFill="1" applyBorder="1"/>
    <xf numFmtId="0" fontId="25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24" fillId="2" borderId="0" xfId="0" applyFont="1" applyFill="1" applyAlignment="1">
      <alignment wrapText="1"/>
    </xf>
    <xf numFmtId="5" fontId="17" fillId="0" borderId="0" xfId="5" applyNumberFormat="1" applyFont="1" applyFill="1" applyBorder="1" applyAlignment="1">
      <alignment horizontal="center" vertical="center"/>
    </xf>
    <xf numFmtId="5" fontId="17" fillId="4" borderId="7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5" fontId="17" fillId="0" borderId="0" xfId="5" applyNumberFormat="1" applyFont="1" applyFill="1" applyBorder="1" applyAlignment="1">
      <alignment vertical="top"/>
    </xf>
    <xf numFmtId="0" fontId="26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0" fontId="24" fillId="2" borderId="0" xfId="5" applyNumberFormat="1" applyFont="1" applyFill="1" applyBorder="1"/>
    <xf numFmtId="0" fontId="2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5" fontId="17" fillId="0" borderId="0" xfId="0" applyNumberFormat="1" applyFont="1"/>
    <xf numFmtId="5" fontId="17" fillId="0" borderId="0" xfId="5" applyNumberFormat="1" applyFont="1"/>
    <xf numFmtId="166" fontId="14" fillId="0" borderId="0" xfId="5" applyFont="1"/>
    <xf numFmtId="166" fontId="24" fillId="2" borderId="0" xfId="5" applyFont="1" applyFill="1"/>
    <xf numFmtId="0" fontId="13" fillId="0" borderId="2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3" fontId="28" fillId="0" borderId="3" xfId="0" applyNumberFormat="1" applyFont="1" applyBorder="1" applyAlignment="1">
      <alignment vertical="top"/>
    </xf>
    <xf numFmtId="3" fontId="24" fillId="0" borderId="4" xfId="0" applyNumberFormat="1" applyFont="1" applyBorder="1" applyAlignment="1">
      <alignment vertical="top"/>
    </xf>
    <xf numFmtId="0" fontId="29" fillId="0" borderId="6" xfId="0" applyFont="1" applyBorder="1" applyAlignment="1">
      <alignment vertical="top"/>
    </xf>
    <xf numFmtId="3" fontId="28" fillId="0" borderId="0" xfId="0" applyNumberFormat="1" applyFont="1" applyAlignment="1">
      <alignment vertical="top"/>
    </xf>
    <xf numFmtId="3" fontId="24" fillId="0" borderId="6" xfId="0" applyNumberFormat="1" applyFont="1" applyBorder="1" applyAlignment="1">
      <alignment vertical="top"/>
    </xf>
    <xf numFmtId="0" fontId="14" fillId="4" borderId="7" xfId="0" applyFont="1" applyFill="1" applyBorder="1" applyAlignment="1">
      <alignment vertical="top"/>
    </xf>
    <xf numFmtId="0" fontId="24" fillId="0" borderId="9" xfId="0" applyFont="1" applyBorder="1" applyAlignment="1">
      <alignment vertical="top"/>
    </xf>
    <xf numFmtId="3" fontId="28" fillId="0" borderId="9" xfId="0" applyNumberFormat="1" applyFont="1" applyBorder="1" applyAlignment="1">
      <alignment vertical="top"/>
    </xf>
    <xf numFmtId="3" fontId="24" fillId="0" borderId="10" xfId="0" applyNumberFormat="1" applyFont="1" applyBorder="1" applyAlignment="1">
      <alignment vertical="top"/>
    </xf>
    <xf numFmtId="3" fontId="24" fillId="0" borderId="0" xfId="0" applyNumberFormat="1" applyFont="1" applyAlignment="1">
      <alignment vertical="top"/>
    </xf>
    <xf numFmtId="0" fontId="13" fillId="0" borderId="28" xfId="0" applyFont="1" applyBorder="1" applyAlignment="1">
      <alignment vertical="top"/>
    </xf>
    <xf numFmtId="0" fontId="24" fillId="0" borderId="23" xfId="0" applyFont="1" applyBorder="1" applyAlignment="1">
      <alignment vertical="top"/>
    </xf>
    <xf numFmtId="3" fontId="28" fillId="0" borderId="23" xfId="0" applyNumberFormat="1" applyFont="1" applyBorder="1" applyAlignment="1">
      <alignment vertical="top"/>
    </xf>
    <xf numFmtId="3" fontId="24" fillId="0" borderId="23" xfId="0" applyNumberFormat="1" applyFont="1" applyBorder="1" applyAlignment="1">
      <alignment vertical="top"/>
    </xf>
    <xf numFmtId="0" fontId="17" fillId="0" borderId="23" xfId="0" applyFont="1" applyBorder="1" applyAlignment="1">
      <alignment vertical="top"/>
    </xf>
    <xf numFmtId="0" fontId="13" fillId="0" borderId="23" xfId="0" applyFont="1" applyBorder="1" applyAlignment="1">
      <alignment horizontal="left" vertical="top" wrapText="1"/>
    </xf>
    <xf numFmtId="0" fontId="13" fillId="0" borderId="23" xfId="0" applyFont="1" applyBorder="1" applyAlignment="1">
      <alignment vertical="top"/>
    </xf>
    <xf numFmtId="0" fontId="29" fillId="0" borderId="29" xfId="0" applyFont="1" applyBorder="1" applyAlignment="1">
      <alignment vertical="top"/>
    </xf>
    <xf numFmtId="3" fontId="30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30" xfId="0" applyFont="1" applyBorder="1" applyAlignment="1">
      <alignment vertical="top"/>
    </xf>
    <xf numFmtId="0" fontId="24" fillId="0" borderId="25" xfId="0" applyFont="1" applyBorder="1" applyAlignment="1">
      <alignment vertical="top"/>
    </xf>
    <xf numFmtId="3" fontId="28" fillId="0" borderId="25" xfId="0" applyNumberFormat="1" applyFont="1" applyBorder="1" applyAlignment="1">
      <alignment vertical="top"/>
    </xf>
    <xf numFmtId="3" fontId="24" fillId="0" borderId="25" xfId="0" applyNumberFormat="1" applyFont="1" applyBorder="1" applyAlignment="1">
      <alignment vertical="top"/>
    </xf>
    <xf numFmtId="0" fontId="17" fillId="0" borderId="25" xfId="0" applyFont="1" applyBorder="1" applyAlignment="1">
      <alignment vertical="top"/>
    </xf>
    <xf numFmtId="0" fontId="14" fillId="0" borderId="25" xfId="0" applyFont="1" applyBorder="1" applyAlignment="1">
      <alignment horizontal="left" vertical="top" wrapText="1"/>
    </xf>
    <xf numFmtId="0" fontId="14" fillId="0" borderId="25" xfId="0" applyFont="1" applyBorder="1" applyAlignment="1">
      <alignment vertical="top"/>
    </xf>
    <xf numFmtId="0" fontId="29" fillId="0" borderId="31" xfId="0" applyFont="1" applyBorder="1" applyAlignment="1">
      <alignment vertical="top"/>
    </xf>
    <xf numFmtId="0" fontId="25" fillId="0" borderId="28" xfId="0" applyFont="1" applyBorder="1" applyAlignment="1">
      <alignment vertical="top"/>
    </xf>
    <xf numFmtId="0" fontId="14" fillId="0" borderId="23" xfId="0" applyFont="1" applyBorder="1" applyAlignment="1">
      <alignment horizontal="left" vertical="top" wrapText="1"/>
    </xf>
    <xf numFmtId="0" fontId="14" fillId="0" borderId="23" xfId="0" applyFont="1" applyBorder="1" applyAlignment="1">
      <alignment vertical="top"/>
    </xf>
    <xf numFmtId="0" fontId="17" fillId="0" borderId="5" xfId="0" applyFont="1" applyBorder="1" applyAlignment="1">
      <alignment horizontal="left" vertical="top"/>
    </xf>
    <xf numFmtId="3" fontId="31" fillId="0" borderId="0" xfId="0" applyNumberFormat="1" applyFont="1" applyAlignment="1">
      <alignment vertical="top"/>
    </xf>
    <xf numFmtId="0" fontId="32" fillId="0" borderId="6" xfId="0" applyFont="1" applyBorder="1" applyAlignment="1">
      <alignment vertical="top"/>
    </xf>
    <xf numFmtId="0" fontId="33" fillId="0" borderId="0" xfId="0" applyFont="1" applyAlignment="1">
      <alignment vertical="top"/>
    </xf>
    <xf numFmtId="170" fontId="28" fillId="4" borderId="7" xfId="0" applyNumberFormat="1" applyFont="1" applyFill="1" applyBorder="1" applyAlignment="1">
      <alignment vertical="top"/>
    </xf>
    <xf numFmtId="0" fontId="25" fillId="0" borderId="16" xfId="0" applyFont="1" applyBorder="1" applyAlignment="1">
      <alignment horizontal="left"/>
    </xf>
    <xf numFmtId="0" fontId="14" fillId="0" borderId="5" xfId="0" applyFont="1" applyBorder="1" applyAlignment="1">
      <alignment horizontal="left" vertical="top" wrapText="1"/>
    </xf>
    <xf numFmtId="0" fontId="24" fillId="0" borderId="6" xfId="0" applyFont="1" applyBorder="1" applyAlignment="1">
      <alignment vertical="top"/>
    </xf>
    <xf numFmtId="0" fontId="13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vertical="top"/>
    </xf>
    <xf numFmtId="0" fontId="34" fillId="0" borderId="6" xfId="0" applyFont="1" applyBorder="1" applyAlignment="1">
      <alignment vertical="top"/>
    </xf>
    <xf numFmtId="0" fontId="35" fillId="0" borderId="5" xfId="0" applyFont="1" applyBorder="1" applyAlignment="1">
      <alignment horizontal="left" vertical="top"/>
    </xf>
    <xf numFmtId="0" fontId="25" fillId="0" borderId="28" xfId="1" applyFont="1" applyBorder="1" applyAlignment="1" applyProtection="1">
      <alignment horizontal="left" vertical="top"/>
      <protection locked="0"/>
    </xf>
    <xf numFmtId="0" fontId="17" fillId="0" borderId="5" xfId="1" applyFont="1" applyBorder="1" applyAlignment="1" applyProtection="1">
      <alignment horizontal="left" vertical="top"/>
      <protection locked="0"/>
    </xf>
    <xf numFmtId="0" fontId="35" fillId="0" borderId="5" xfId="1" applyFont="1" applyBorder="1" applyAlignment="1" applyProtection="1">
      <alignment horizontal="left" vertical="top"/>
      <protection locked="0"/>
    </xf>
    <xf numFmtId="0" fontId="32" fillId="0" borderId="0" xfId="0" applyFont="1" applyAlignment="1">
      <alignment horizontal="left"/>
    </xf>
    <xf numFmtId="0" fontId="32" fillId="0" borderId="6" xfId="0" applyFont="1" applyBorder="1" applyAlignment="1">
      <alignment horizontal="center" vertical="top"/>
    </xf>
    <xf numFmtId="0" fontId="36" fillId="0" borderId="0" xfId="0" applyFont="1" applyAlignment="1">
      <alignment vertical="top"/>
    </xf>
    <xf numFmtId="0" fontId="17" fillId="0" borderId="30" xfId="0" applyFont="1" applyBorder="1" applyAlignment="1">
      <alignment vertical="top"/>
    </xf>
    <xf numFmtId="0" fontId="25" fillId="0" borderId="28" xfId="0" applyFont="1" applyBorder="1" applyAlignment="1">
      <alignment horizontal="left" vertical="top"/>
    </xf>
    <xf numFmtId="10" fontId="28" fillId="4" borderId="7" xfId="0" applyNumberFormat="1" applyFont="1" applyFill="1" applyBorder="1" applyAlignment="1">
      <alignment vertical="top"/>
    </xf>
    <xf numFmtId="0" fontId="17" fillId="0" borderId="5" xfId="1" applyFont="1" applyBorder="1" applyAlignment="1" applyProtection="1">
      <alignment horizontal="left" vertical="top" wrapText="1"/>
      <protection locked="0"/>
    </xf>
    <xf numFmtId="4" fontId="28" fillId="0" borderId="0" xfId="0" applyNumberFormat="1" applyFont="1" applyAlignment="1">
      <alignment vertical="top"/>
    </xf>
    <xf numFmtId="0" fontId="37" fillId="0" borderId="5" xfId="1" applyFont="1" applyBorder="1" applyAlignment="1" applyProtection="1">
      <alignment horizontal="left" vertical="top" wrapText="1"/>
      <protection locked="0"/>
    </xf>
    <xf numFmtId="3" fontId="28" fillId="4" borderId="7" xfId="0" applyNumberFormat="1" applyFont="1" applyFill="1" applyBorder="1" applyAlignment="1">
      <alignment vertical="center"/>
    </xf>
    <xf numFmtId="0" fontId="24" fillId="0" borderId="5" xfId="0" applyFont="1" applyBorder="1" applyAlignment="1">
      <alignment vertical="top"/>
    </xf>
    <xf numFmtId="0" fontId="24" fillId="0" borderId="8" xfId="0" applyFont="1" applyBorder="1" applyAlignment="1">
      <alignment vertical="top"/>
    </xf>
    <xf numFmtId="3" fontId="24" fillId="0" borderId="9" xfId="0" applyNumberFormat="1" applyFont="1" applyBorder="1" applyAlignment="1">
      <alignment vertical="top"/>
    </xf>
    <xf numFmtId="0" fontId="17" fillId="0" borderId="9" xfId="0" applyFont="1" applyBorder="1" applyAlignment="1">
      <alignment vertical="top"/>
    </xf>
    <xf numFmtId="0" fontId="14" fillId="0" borderId="9" xfId="0" applyFont="1" applyBorder="1" applyAlignment="1">
      <alignment horizontal="left" vertical="top" wrapText="1"/>
    </xf>
    <xf numFmtId="0" fontId="29" fillId="0" borderId="10" xfId="0" applyFont="1" applyBorder="1" applyAlignment="1">
      <alignment vertical="top"/>
    </xf>
    <xf numFmtId="9" fontId="14" fillId="4" borderId="7" xfId="6" applyFont="1" applyFill="1" applyBorder="1" applyAlignment="1">
      <alignment vertical="top"/>
    </xf>
    <xf numFmtId="3" fontId="25" fillId="0" borderId="7" xfId="0" applyNumberFormat="1" applyFont="1" applyBorder="1" applyAlignment="1">
      <alignment vertical="top" wrapText="1"/>
    </xf>
    <xf numFmtId="0" fontId="25" fillId="0" borderId="7" xfId="0" applyFont="1" applyBorder="1" applyAlignment="1">
      <alignment vertical="top" wrapText="1"/>
    </xf>
    <xf numFmtId="3" fontId="14" fillId="0" borderId="0" xfId="0" applyNumberFormat="1" applyFont="1" applyAlignment="1">
      <alignment vertical="top" wrapText="1"/>
    </xf>
    <xf numFmtId="3" fontId="28" fillId="7" borderId="7" xfId="0" applyNumberFormat="1" applyFont="1" applyFill="1" applyBorder="1" applyAlignment="1">
      <alignment vertical="top"/>
    </xf>
    <xf numFmtId="169" fontId="24" fillId="7" borderId="7" xfId="5" applyNumberFormat="1" applyFont="1" applyFill="1" applyBorder="1"/>
    <xf numFmtId="164" fontId="24" fillId="7" borderId="7" xfId="5" applyNumberFormat="1" applyFont="1" applyFill="1" applyBorder="1"/>
    <xf numFmtId="0" fontId="32" fillId="7" borderId="7" xfId="0" applyFont="1" applyFill="1" applyBorder="1" applyAlignment="1">
      <alignment horizontal="left"/>
    </xf>
    <xf numFmtId="170" fontId="14" fillId="7" borderId="7" xfId="0" applyNumberFormat="1" applyFont="1" applyFill="1" applyBorder="1" applyAlignment="1">
      <alignment vertical="top"/>
    </xf>
    <xf numFmtId="170" fontId="28" fillId="9" borderId="7" xfId="0" applyNumberFormat="1" applyFont="1" applyFill="1" applyBorder="1" applyAlignment="1">
      <alignment vertical="top"/>
    </xf>
    <xf numFmtId="169" fontId="24" fillId="9" borderId="7" xfId="5" applyNumberFormat="1" applyFont="1" applyFill="1" applyBorder="1"/>
    <xf numFmtId="3" fontId="19" fillId="7" borderId="7" xfId="0" applyNumberFormat="1" applyFont="1" applyFill="1" applyBorder="1" applyAlignment="1">
      <alignment vertical="top"/>
    </xf>
    <xf numFmtId="3" fontId="14" fillId="7" borderId="7" xfId="0" applyNumberFormat="1" applyFont="1" applyFill="1" applyBorder="1" applyAlignment="1">
      <alignment vertical="top"/>
    </xf>
    <xf numFmtId="0" fontId="14" fillId="7" borderId="7" xfId="0" applyFont="1" applyFill="1" applyBorder="1" applyAlignment="1">
      <alignment vertical="top"/>
    </xf>
    <xf numFmtId="164" fontId="0" fillId="7" borderId="7" xfId="5" applyNumberFormat="1" applyFont="1" applyFill="1" applyBorder="1"/>
    <xf numFmtId="10" fontId="24" fillId="7" borderId="7" xfId="5" applyNumberFormat="1" applyFont="1" applyFill="1" applyBorder="1"/>
    <xf numFmtId="10" fontId="0" fillId="7" borderId="7" xfId="5" applyNumberFormat="1" applyFont="1" applyFill="1" applyBorder="1"/>
    <xf numFmtId="10" fontId="14" fillId="7" borderId="7" xfId="0" applyNumberFormat="1" applyFont="1" applyFill="1" applyBorder="1" applyAlignment="1">
      <alignment vertical="top"/>
    </xf>
    <xf numFmtId="0" fontId="17" fillId="7" borderId="7" xfId="0" applyFont="1" applyFill="1" applyBorder="1" applyAlignment="1">
      <alignment wrapText="1"/>
    </xf>
    <xf numFmtId="0" fontId="14" fillId="8" borderId="23" xfId="0" applyFont="1" applyFill="1" applyBorder="1" applyAlignment="1">
      <alignment vertical="top"/>
    </xf>
    <xf numFmtId="0" fontId="29" fillId="8" borderId="29" xfId="0" applyFont="1" applyFill="1" applyBorder="1" applyAlignment="1">
      <alignment vertical="top"/>
    </xf>
    <xf numFmtId="0" fontId="35" fillId="7" borderId="13" xfId="1" applyFont="1" applyFill="1" applyBorder="1" applyAlignment="1" applyProtection="1">
      <alignment horizontal="left" vertical="top"/>
      <protection locked="0"/>
    </xf>
    <xf numFmtId="164" fontId="24" fillId="4" borderId="7" xfId="5" applyNumberFormat="1" applyFont="1" applyFill="1" applyBorder="1"/>
    <xf numFmtId="169" fontId="0" fillId="7" borderId="7" xfId="5" applyNumberFormat="1" applyFont="1" applyFill="1" applyBorder="1"/>
    <xf numFmtId="0" fontId="14" fillId="7" borderId="7" xfId="0" applyFont="1" applyFill="1" applyBorder="1" applyAlignment="1">
      <alignment vertical="top" wrapText="1"/>
    </xf>
    <xf numFmtId="0" fontId="13" fillId="7" borderId="7" xfId="0" applyFont="1" applyFill="1" applyBorder="1" applyAlignment="1">
      <alignment vertical="top" wrapText="1"/>
    </xf>
    <xf numFmtId="0" fontId="14" fillId="7" borderId="0" xfId="0" applyFont="1" applyFill="1" applyAlignment="1">
      <alignment vertical="top"/>
    </xf>
    <xf numFmtId="0" fontId="14" fillId="7" borderId="14" xfId="0" applyFont="1" applyFill="1" applyBorder="1" applyAlignment="1">
      <alignment vertical="top"/>
    </xf>
    <xf numFmtId="0" fontId="13" fillId="7" borderId="14" xfId="0" applyFont="1" applyFill="1" applyBorder="1" applyAlignment="1">
      <alignment vertical="top"/>
    </xf>
    <xf numFmtId="168" fontId="14" fillId="7" borderId="7" xfId="0" applyNumberFormat="1" applyFont="1" applyFill="1" applyBorder="1" applyAlignment="1">
      <alignment vertical="top"/>
    </xf>
    <xf numFmtId="0" fontId="14" fillId="7" borderId="20" xfId="0" applyFont="1" applyFill="1" applyBorder="1" applyAlignment="1">
      <alignment vertical="top"/>
    </xf>
    <xf numFmtId="49" fontId="13" fillId="0" borderId="0" xfId="0" applyNumberFormat="1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3" fillId="0" borderId="14" xfId="0" applyFont="1" applyBorder="1" applyAlignment="1">
      <alignment vertical="top" wrapText="1"/>
    </xf>
    <xf numFmtId="3" fontId="13" fillId="0" borderId="7" xfId="0" applyNumberFormat="1" applyFont="1" applyBorder="1" applyAlignment="1">
      <alignment horizontal="right" vertical="top" wrapText="1"/>
    </xf>
    <xf numFmtId="3" fontId="13" fillId="0" borderId="11" xfId="0" applyNumberFormat="1" applyFont="1" applyBorder="1" applyAlignment="1">
      <alignment horizontal="right" vertical="top" wrapText="1"/>
    </xf>
    <xf numFmtId="0" fontId="13" fillId="0" borderId="7" xfId="0" applyFont="1" applyBorder="1" applyAlignment="1">
      <alignment horizontal="right" vertical="top" wrapText="1"/>
    </xf>
    <xf numFmtId="0" fontId="13" fillId="0" borderId="11" xfId="0" applyFont="1" applyBorder="1" applyAlignment="1">
      <alignment horizontal="right" vertical="top" wrapText="1"/>
    </xf>
    <xf numFmtId="0" fontId="13" fillId="0" borderId="7" xfId="0" applyFont="1" applyBorder="1" applyAlignment="1">
      <alignment horizontal="left" vertical="top" wrapText="1"/>
    </xf>
    <xf numFmtId="167" fontId="17" fillId="7" borderId="7" xfId="2" applyNumberFormat="1" applyFont="1" applyFill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>
      <alignment horizontal="left" vertical="top"/>
    </xf>
    <xf numFmtId="167" fontId="17" fillId="7" borderId="20" xfId="2" applyNumberFormat="1" applyFont="1" applyFill="1" applyBorder="1" applyAlignment="1" applyProtection="1">
      <alignment horizontal="center" vertical="top" wrapText="1"/>
      <protection locked="0"/>
    </xf>
    <xf numFmtId="167" fontId="17" fillId="7" borderId="21" xfId="2" applyNumberFormat="1" applyFont="1" applyFill="1" applyBorder="1" applyAlignment="1" applyProtection="1">
      <alignment horizontal="center" vertical="top" wrapText="1"/>
      <protection locked="0"/>
    </xf>
    <xf numFmtId="167" fontId="17" fillId="7" borderId="15" xfId="2" applyNumberFormat="1" applyFont="1" applyFill="1" applyBorder="1" applyAlignment="1" applyProtection="1">
      <alignment horizontal="center" vertical="top" wrapText="1"/>
      <protection locked="0"/>
    </xf>
    <xf numFmtId="167" fontId="17" fillId="7" borderId="7" xfId="2" applyNumberFormat="1" applyFont="1" applyFill="1" applyBorder="1" applyAlignment="1" applyProtection="1">
      <alignment horizontal="center" vertical="top" wrapText="1"/>
      <protection locked="0"/>
    </xf>
    <xf numFmtId="0" fontId="13" fillId="0" borderId="14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</cellXfs>
  <cellStyles count="7">
    <cellStyle name="Comma" xfId="5" builtinId="3"/>
    <cellStyle name="Currency 2" xfId="3" xr:uid="{00000000-0005-0000-0000-000001000000}"/>
    <cellStyle name="Normal" xfId="0" builtinId="0"/>
    <cellStyle name="Normal 2" xfId="2" xr:uid="{00000000-0005-0000-0000-000003000000}"/>
    <cellStyle name="Normal_Horizon 2010 ROE (May2-11) (2)" xfId="1" xr:uid="{00000000-0005-0000-0000-000004000000}"/>
    <cellStyle name="Percent" xfId="6" builtinId="5"/>
    <cellStyle name="Percent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19052</xdr:colOff>
      <xdr:row>5</xdr:row>
      <xdr:rowOff>4149</xdr:rowOff>
    </xdr:from>
    <xdr:ext cx="14406032" cy="172093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052" y="670899"/>
          <a:ext cx="14406032" cy="1720934"/>
        </a:xfrm>
        <a:prstGeom prst="rect">
          <a:avLst/>
        </a:prstGeom>
        <a:noFill/>
        <a:ln w="3175"/>
        <a:effectLst>
          <a:softEdge rad="12700"/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en-CA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distributor shall report, in the form and manner determined by the OEB, the Regulated Return on Equity (ROE) earned in the reporting year.</a:t>
          </a:r>
        </a:p>
        <a:p>
          <a:endParaRPr lang="en-CA" sz="12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reported ROE is to be calculated on the same basis as was used in the distributor's last Cost of Service (CoS). </a:t>
          </a:r>
        </a:p>
        <a:p>
          <a:endParaRPr lang="en-CA" sz="12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Inputs by Transmitter</a:t>
          </a:r>
          <a:r>
            <a:rPr lang="en-CA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Generally, revenue/gain items are to be entered as negative numbers and expense/loss items are to be entered as positive numbers. </a:t>
          </a:r>
        </a:p>
        <a:p>
          <a:endParaRPr lang="en-CA" sz="12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review each input for accuracy and contact Industry Relations Enquiry if you have any questions.</a:t>
          </a:r>
        </a:p>
        <a:p>
          <a:endParaRPr lang="en-CA" sz="1200" baseline="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CA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CA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149"/>
  <sheetViews>
    <sheetView tabSelected="1" view="pageBreakPreview" zoomScale="90" zoomScaleNormal="100" zoomScaleSheetLayoutView="90" workbookViewId="0">
      <selection activeCell="A2" sqref="A2"/>
    </sheetView>
  </sheetViews>
  <sheetFormatPr defaultColWidth="8.85546875" defaultRowHeight="15" x14ac:dyDescent="0.25"/>
  <cols>
    <col min="1" max="1" width="72.85546875" style="11" customWidth="1"/>
    <col min="2" max="2" width="22.28515625" style="38" customWidth="1"/>
    <col min="3" max="3" width="21" style="38" customWidth="1"/>
    <col min="4" max="4" width="49.85546875" style="2" customWidth="1"/>
    <col min="5" max="5" width="31.140625" style="2" customWidth="1"/>
    <col min="6" max="6" width="11" style="2" customWidth="1"/>
    <col min="7" max="7" width="23.5703125" style="78" bestFit="1" customWidth="1"/>
    <col min="8" max="8" width="4.42578125" style="11" customWidth="1"/>
    <col min="9" max="9" width="5.85546875" style="11" customWidth="1"/>
    <col min="10" max="10" width="2.5703125" style="11" customWidth="1"/>
    <col min="11" max="16384" width="8.85546875" style="11"/>
  </cols>
  <sheetData>
    <row r="1" spans="1:10" ht="10.5" customHeight="1" thickBot="1" x14ac:dyDescent="0.3">
      <c r="A1" s="8"/>
      <c r="B1" s="36"/>
      <c r="C1" s="36"/>
      <c r="D1" s="37"/>
      <c r="E1" s="37"/>
      <c r="F1" s="37"/>
      <c r="G1" s="37"/>
      <c r="H1" s="37"/>
      <c r="I1" s="37"/>
      <c r="J1" s="37"/>
    </row>
    <row r="2" spans="1:10" ht="18.75" thickBot="1" x14ac:dyDescent="0.3">
      <c r="A2" s="68" t="s">
        <v>94</v>
      </c>
      <c r="B2" s="68"/>
      <c r="D2" s="39"/>
      <c r="E2" s="39"/>
      <c r="F2" s="39"/>
      <c r="G2" s="39"/>
      <c r="J2" s="8"/>
    </row>
    <row r="3" spans="1:10" ht="18" x14ac:dyDescent="0.25">
      <c r="A3" s="15"/>
      <c r="D3" s="39"/>
      <c r="E3" s="39"/>
      <c r="F3" s="39"/>
      <c r="G3" s="39"/>
      <c r="J3" s="8"/>
    </row>
    <row r="4" spans="1:10" x14ac:dyDescent="0.25">
      <c r="A4" s="42" t="s">
        <v>98</v>
      </c>
      <c r="B4" s="42"/>
      <c r="D4" s="39"/>
      <c r="E4" s="39"/>
      <c r="F4" s="39"/>
      <c r="G4" s="39"/>
      <c r="J4" s="8"/>
    </row>
    <row r="5" spans="1:10" x14ac:dyDescent="0.25">
      <c r="A5" s="42"/>
      <c r="B5" s="2"/>
      <c r="D5" s="39"/>
      <c r="E5" s="39"/>
      <c r="F5" s="39"/>
      <c r="G5" s="39"/>
      <c r="J5" s="8"/>
    </row>
    <row r="6" spans="1:10" x14ac:dyDescent="0.25">
      <c r="A6" s="42" t="s">
        <v>355</v>
      </c>
      <c r="B6" s="2"/>
      <c r="D6" s="39"/>
      <c r="E6" s="39"/>
      <c r="F6" s="39"/>
      <c r="G6" s="39"/>
      <c r="J6" s="8"/>
    </row>
    <row r="7" spans="1:10" x14ac:dyDescent="0.25">
      <c r="A7" s="42"/>
      <c r="B7" s="2"/>
      <c r="D7" s="39"/>
      <c r="E7" s="39"/>
      <c r="F7" s="39"/>
      <c r="G7" s="39"/>
      <c r="J7" s="8"/>
    </row>
    <row r="8" spans="1:10" x14ac:dyDescent="0.25">
      <c r="A8" s="42" t="s">
        <v>239</v>
      </c>
      <c r="B8" s="2"/>
      <c r="D8" s="39"/>
      <c r="E8" s="39"/>
      <c r="F8" s="39"/>
      <c r="G8" s="39"/>
      <c r="J8" s="8"/>
    </row>
    <row r="9" spans="1:10" x14ac:dyDescent="0.25">
      <c r="A9" s="42"/>
      <c r="B9" s="2"/>
      <c r="D9" s="39"/>
      <c r="E9" s="39"/>
      <c r="F9" s="39"/>
      <c r="G9" s="39"/>
      <c r="J9" s="8"/>
    </row>
    <row r="10" spans="1:10" x14ac:dyDescent="0.25">
      <c r="A10" s="42" t="s">
        <v>274</v>
      </c>
      <c r="B10" s="2"/>
      <c r="D10" s="39"/>
      <c r="E10" s="39"/>
      <c r="F10" s="39"/>
      <c r="G10" s="39"/>
      <c r="J10" s="8"/>
    </row>
    <row r="11" spans="1:10" x14ac:dyDescent="0.25">
      <c r="A11" s="42"/>
      <c r="B11" s="2"/>
      <c r="D11" s="39"/>
      <c r="E11" s="39"/>
      <c r="F11" s="39"/>
      <c r="G11" s="39"/>
      <c r="J11" s="8"/>
    </row>
    <row r="12" spans="1:10" x14ac:dyDescent="0.25">
      <c r="A12" s="2"/>
      <c r="B12" s="2"/>
      <c r="D12" s="39"/>
      <c r="E12" s="39"/>
      <c r="F12" s="39"/>
      <c r="G12" s="39"/>
      <c r="J12" s="8"/>
    </row>
    <row r="13" spans="1:10" ht="18.75" thickBot="1" x14ac:dyDescent="0.3">
      <c r="A13" s="65"/>
      <c r="D13" s="39"/>
      <c r="E13" s="39"/>
      <c r="F13" s="39"/>
      <c r="G13" s="39"/>
      <c r="J13" s="8"/>
    </row>
    <row r="14" spans="1:10" x14ac:dyDescent="0.25">
      <c r="A14" s="17" t="s">
        <v>85</v>
      </c>
      <c r="B14" s="18"/>
      <c r="C14" s="18"/>
      <c r="D14" s="87"/>
      <c r="E14" s="33"/>
      <c r="F14" s="11"/>
      <c r="G14" s="39"/>
      <c r="J14" s="8"/>
    </row>
    <row r="15" spans="1:10" x14ac:dyDescent="0.25">
      <c r="A15" s="24"/>
      <c r="B15" s="10"/>
      <c r="C15" s="10"/>
      <c r="D15" s="88"/>
      <c r="E15" s="33"/>
      <c r="F15" s="11"/>
      <c r="G15" s="39"/>
      <c r="J15" s="8"/>
    </row>
    <row r="16" spans="1:10" x14ac:dyDescent="0.25">
      <c r="A16" s="42" t="s">
        <v>86</v>
      </c>
      <c r="B16" s="10"/>
      <c r="C16" s="84"/>
      <c r="D16" s="88"/>
      <c r="E16" s="11"/>
      <c r="F16" s="11"/>
      <c r="G16" s="39"/>
      <c r="J16" s="8"/>
    </row>
    <row r="17" spans="1:10" x14ac:dyDescent="0.25">
      <c r="A17" s="42" t="s">
        <v>323</v>
      </c>
      <c r="B17" s="10"/>
      <c r="C17" s="85"/>
      <c r="D17" s="88"/>
      <c r="E17" s="11"/>
      <c r="F17" s="11"/>
      <c r="G17" s="39"/>
      <c r="J17" s="8"/>
    </row>
    <row r="18" spans="1:10" x14ac:dyDescent="0.25">
      <c r="A18" s="42" t="s">
        <v>87</v>
      </c>
      <c r="B18" s="10"/>
      <c r="C18" s="225"/>
      <c r="D18" s="88"/>
      <c r="E18" s="11"/>
      <c r="F18" s="11"/>
      <c r="G18" s="39"/>
      <c r="J18" s="8"/>
    </row>
    <row r="19" spans="1:10" ht="15.75" thickBot="1" x14ac:dyDescent="0.3">
      <c r="A19" s="89"/>
      <c r="B19" s="90"/>
      <c r="C19" s="90"/>
      <c r="D19" s="91"/>
      <c r="E19" s="33"/>
      <c r="F19" s="11"/>
      <c r="G19" s="39"/>
      <c r="J19" s="8"/>
    </row>
    <row r="20" spans="1:10" ht="18.75" thickBot="1" x14ac:dyDescent="0.3">
      <c r="A20" s="65"/>
      <c r="D20" s="39"/>
      <c r="E20" s="39"/>
      <c r="F20" s="39"/>
      <c r="G20" s="39"/>
      <c r="J20" s="8"/>
    </row>
    <row r="21" spans="1:10" ht="15.75" x14ac:dyDescent="0.25">
      <c r="A21" s="69" t="s">
        <v>286</v>
      </c>
      <c r="B21" s="70"/>
      <c r="C21" s="70"/>
      <c r="D21" s="71"/>
      <c r="E21" s="71"/>
      <c r="F21" s="71"/>
      <c r="G21" s="71"/>
      <c r="H21" s="71"/>
      <c r="I21" s="71"/>
      <c r="J21" s="8"/>
    </row>
    <row r="22" spans="1:10" x14ac:dyDescent="0.25">
      <c r="A22" s="42"/>
      <c r="B22" s="99"/>
      <c r="D22" s="39"/>
      <c r="E22" s="39"/>
      <c r="F22" s="39"/>
      <c r="G22" s="39"/>
      <c r="J22" s="8"/>
    </row>
    <row r="23" spans="1:10" ht="15.75" x14ac:dyDescent="0.25">
      <c r="A23" s="42"/>
      <c r="E23" s="43"/>
      <c r="F23" s="43"/>
      <c r="G23" s="43"/>
      <c r="J23" s="8"/>
    </row>
    <row r="24" spans="1:10" x14ac:dyDescent="0.25">
      <c r="A24" s="42" t="s">
        <v>221</v>
      </c>
      <c r="C24" s="222"/>
      <c r="D24" s="2" t="s">
        <v>29</v>
      </c>
      <c r="G24" s="2"/>
      <c r="J24" s="8"/>
    </row>
    <row r="25" spans="1:10" x14ac:dyDescent="0.25">
      <c r="A25" s="66"/>
      <c r="E25" s="77" t="s">
        <v>295</v>
      </c>
      <c r="G25" s="2"/>
      <c r="J25" s="8"/>
    </row>
    <row r="26" spans="1:10" x14ac:dyDescent="0.25">
      <c r="A26" s="42" t="s">
        <v>241</v>
      </c>
      <c r="C26" s="222"/>
      <c r="D26" s="2" t="s">
        <v>30</v>
      </c>
      <c r="E26" s="227"/>
      <c r="G26" s="2"/>
      <c r="J26" s="8"/>
    </row>
    <row r="27" spans="1:10" x14ac:dyDescent="0.25">
      <c r="A27" s="42"/>
      <c r="G27" s="2"/>
      <c r="J27" s="8"/>
    </row>
    <row r="28" spans="1:10" x14ac:dyDescent="0.25">
      <c r="A28" s="42"/>
      <c r="G28" s="2"/>
      <c r="J28" s="8"/>
    </row>
    <row r="29" spans="1:10" x14ac:dyDescent="0.25">
      <c r="A29" s="42" t="s">
        <v>285</v>
      </c>
      <c r="G29" s="2"/>
      <c r="J29" s="8"/>
    </row>
    <row r="30" spans="1:10" x14ac:dyDescent="0.25">
      <c r="A30" s="42" t="s">
        <v>328</v>
      </c>
      <c r="E30" s="77"/>
      <c r="F30" s="62"/>
      <c r="G30" s="62"/>
      <c r="J30" s="8"/>
    </row>
    <row r="31" spans="1:10" x14ac:dyDescent="0.25">
      <c r="A31" s="42"/>
      <c r="G31" s="2"/>
      <c r="J31" s="8"/>
    </row>
    <row r="32" spans="1:10" x14ac:dyDescent="0.25">
      <c r="A32" s="226"/>
      <c r="C32" s="222"/>
      <c r="D32" s="2" t="s">
        <v>31</v>
      </c>
      <c r="E32" s="227"/>
      <c r="G32" s="2"/>
      <c r="J32" s="8"/>
    </row>
    <row r="33" spans="1:10" x14ac:dyDescent="0.25">
      <c r="A33" s="2"/>
      <c r="G33" s="2"/>
      <c r="J33" s="8"/>
    </row>
    <row r="34" spans="1:10" x14ac:dyDescent="0.25">
      <c r="A34" s="226"/>
      <c r="C34" s="222"/>
      <c r="D34" s="2" t="s">
        <v>32</v>
      </c>
      <c r="E34" s="227"/>
      <c r="G34" s="2"/>
      <c r="J34" s="8"/>
    </row>
    <row r="35" spans="1:10" x14ac:dyDescent="0.25">
      <c r="A35" s="42"/>
      <c r="G35" s="2"/>
      <c r="J35" s="8"/>
    </row>
    <row r="36" spans="1:10" x14ac:dyDescent="0.25">
      <c r="A36" s="42" t="s">
        <v>329</v>
      </c>
      <c r="G36" s="2"/>
      <c r="J36" s="8"/>
    </row>
    <row r="37" spans="1:10" x14ac:dyDescent="0.25">
      <c r="A37" s="226"/>
      <c r="C37" s="222"/>
      <c r="D37" s="2" t="s">
        <v>33</v>
      </c>
      <c r="E37" s="227"/>
      <c r="G37" s="2"/>
      <c r="J37" s="8"/>
    </row>
    <row r="38" spans="1:10" x14ac:dyDescent="0.25">
      <c r="A38" s="42"/>
      <c r="G38" s="2"/>
      <c r="J38" s="8"/>
    </row>
    <row r="39" spans="1:10" x14ac:dyDescent="0.25">
      <c r="A39" s="226"/>
      <c r="C39" s="222"/>
      <c r="D39" s="2" t="s">
        <v>34</v>
      </c>
      <c r="E39" s="227"/>
      <c r="G39" s="2"/>
      <c r="J39" s="8"/>
    </row>
    <row r="40" spans="1:10" x14ac:dyDescent="0.25">
      <c r="A40" s="42"/>
      <c r="D40" s="11"/>
      <c r="G40" s="2"/>
      <c r="J40" s="8"/>
    </row>
    <row r="41" spans="1:10" x14ac:dyDescent="0.25">
      <c r="A41" s="226"/>
      <c r="C41" s="222"/>
      <c r="D41" s="2" t="s">
        <v>95</v>
      </c>
      <c r="E41" s="227"/>
      <c r="G41" s="2"/>
      <c r="J41" s="8"/>
    </row>
    <row r="42" spans="1:10" x14ac:dyDescent="0.25">
      <c r="A42" s="42"/>
      <c r="G42" s="2"/>
      <c r="J42" s="8"/>
    </row>
    <row r="43" spans="1:10" x14ac:dyDescent="0.25">
      <c r="A43" s="42"/>
      <c r="G43" s="2"/>
      <c r="J43" s="8"/>
    </row>
    <row r="44" spans="1:10" ht="15.6" customHeight="1" x14ac:dyDescent="0.25">
      <c r="A44" s="41" t="s">
        <v>284</v>
      </c>
      <c r="C44" s="119">
        <f>C24+C32+C34+C37+C39+C41+C26</f>
        <v>0</v>
      </c>
      <c r="D44" s="2" t="s">
        <v>356</v>
      </c>
      <c r="G44" s="2"/>
      <c r="J44" s="8"/>
    </row>
    <row r="45" spans="1:10" ht="15.75" x14ac:dyDescent="0.25">
      <c r="A45" s="41"/>
      <c r="C45" s="2"/>
      <c r="G45" s="2"/>
      <c r="J45" s="8"/>
    </row>
    <row r="46" spans="1:10" ht="15.75" thickBot="1" x14ac:dyDescent="0.3">
      <c r="A46" s="66"/>
      <c r="G46" s="2"/>
      <c r="J46" s="8"/>
    </row>
    <row r="47" spans="1:10" ht="15.75" x14ac:dyDescent="0.25">
      <c r="A47" s="69" t="s">
        <v>110</v>
      </c>
      <c r="B47" s="70"/>
      <c r="C47" s="70"/>
      <c r="D47" s="72"/>
      <c r="E47" s="72"/>
      <c r="F47" s="72"/>
      <c r="G47" s="72"/>
      <c r="H47" s="72"/>
      <c r="I47" s="72"/>
      <c r="J47" s="8"/>
    </row>
    <row r="48" spans="1:10" ht="15.75" x14ac:dyDescent="0.25">
      <c r="A48" s="66"/>
      <c r="B48" s="99"/>
      <c r="D48" s="38"/>
      <c r="E48" s="43" t="s">
        <v>46</v>
      </c>
      <c r="G48" s="1"/>
      <c r="J48" s="8"/>
    </row>
    <row r="49" spans="1:10" x14ac:dyDescent="0.25">
      <c r="A49" s="42" t="s">
        <v>108</v>
      </c>
      <c r="C49" s="228"/>
      <c r="D49" s="2" t="s">
        <v>35</v>
      </c>
      <c r="E49" s="1" t="s">
        <v>357</v>
      </c>
      <c r="G49" s="1"/>
      <c r="J49" s="8"/>
    </row>
    <row r="50" spans="1:10" x14ac:dyDescent="0.25">
      <c r="A50" s="42"/>
      <c r="G50" s="1"/>
      <c r="J50" s="8"/>
    </row>
    <row r="51" spans="1:10" x14ac:dyDescent="0.25">
      <c r="A51" s="42" t="s">
        <v>109</v>
      </c>
      <c r="G51" s="1"/>
      <c r="J51" s="8"/>
    </row>
    <row r="52" spans="1:10" x14ac:dyDescent="0.25">
      <c r="A52" s="42" t="s">
        <v>107</v>
      </c>
      <c r="C52" s="11"/>
      <c r="F52" s="1"/>
      <c r="G52" s="1"/>
      <c r="J52" s="8"/>
    </row>
    <row r="53" spans="1:10" x14ac:dyDescent="0.25">
      <c r="A53" s="226"/>
      <c r="C53" s="222"/>
      <c r="D53" s="2" t="s">
        <v>82</v>
      </c>
      <c r="F53" s="1"/>
      <c r="G53" s="1"/>
      <c r="J53" s="8"/>
    </row>
    <row r="54" spans="1:10" x14ac:dyDescent="0.25">
      <c r="A54" s="226"/>
      <c r="C54" s="222"/>
      <c r="D54" s="2" t="s">
        <v>83</v>
      </c>
      <c r="F54" s="1"/>
      <c r="G54" s="1"/>
      <c r="J54" s="8"/>
    </row>
    <row r="55" spans="1:10" x14ac:dyDescent="0.25">
      <c r="A55" s="42"/>
      <c r="G55" s="1"/>
      <c r="J55" s="8"/>
    </row>
    <row r="56" spans="1:10" x14ac:dyDescent="0.25">
      <c r="A56" s="42" t="s">
        <v>80</v>
      </c>
      <c r="C56" s="119">
        <f>C49-C53-C54</f>
        <v>0</v>
      </c>
      <c r="D56" s="2" t="s">
        <v>358</v>
      </c>
      <c r="F56" s="39"/>
      <c r="G56" s="1"/>
      <c r="J56" s="8"/>
    </row>
    <row r="57" spans="1:10" x14ac:dyDescent="0.25">
      <c r="A57" s="42"/>
      <c r="G57" s="1"/>
      <c r="J57" s="8"/>
    </row>
    <row r="58" spans="1:10" ht="15.75" thickBot="1" x14ac:dyDescent="0.3">
      <c r="G58" s="1"/>
      <c r="J58" s="8"/>
    </row>
    <row r="59" spans="1:10" ht="15.75" x14ac:dyDescent="0.25">
      <c r="A59" s="102" t="s">
        <v>257</v>
      </c>
      <c r="B59" s="102"/>
      <c r="C59" s="102"/>
      <c r="D59" s="72"/>
      <c r="E59" s="72"/>
      <c r="F59" s="72"/>
      <c r="G59" s="72"/>
      <c r="H59" s="72"/>
      <c r="I59" s="72"/>
      <c r="J59" s="8"/>
    </row>
    <row r="60" spans="1:10" x14ac:dyDescent="0.25">
      <c r="A60" s="66"/>
      <c r="B60" s="99"/>
      <c r="G60" s="2"/>
      <c r="J60" s="8"/>
    </row>
    <row r="61" spans="1:10" x14ac:dyDescent="0.25">
      <c r="A61" s="42" t="s">
        <v>222</v>
      </c>
      <c r="C61" s="222"/>
      <c r="D61" s="2" t="s">
        <v>36</v>
      </c>
      <c r="G61" s="2"/>
      <c r="J61" s="8"/>
    </row>
    <row r="62" spans="1:10" x14ac:dyDescent="0.25">
      <c r="A62" s="42" t="s">
        <v>223</v>
      </c>
      <c r="C62" s="222"/>
      <c r="D62" s="2" t="s">
        <v>37</v>
      </c>
      <c r="G62" s="2"/>
      <c r="J62" s="8"/>
    </row>
    <row r="63" spans="1:10" x14ac:dyDescent="0.25">
      <c r="A63" s="42"/>
      <c r="G63" s="2"/>
      <c r="J63" s="8"/>
    </row>
    <row r="64" spans="1:10" x14ac:dyDescent="0.25">
      <c r="A64" s="42" t="s">
        <v>258</v>
      </c>
      <c r="C64" s="119">
        <f>C61+C62</f>
        <v>0</v>
      </c>
      <c r="D64" s="2" t="s">
        <v>38</v>
      </c>
      <c r="E64" s="39"/>
      <c r="F64" s="39"/>
      <c r="G64" s="2"/>
      <c r="J64" s="8"/>
    </row>
    <row r="65" spans="1:10" x14ac:dyDescent="0.25">
      <c r="A65" s="66"/>
      <c r="G65" s="2"/>
      <c r="J65" s="8"/>
    </row>
    <row r="66" spans="1:10" ht="15.75" thickBot="1" x14ac:dyDescent="0.3">
      <c r="G66" s="2"/>
      <c r="J66" s="8"/>
    </row>
    <row r="67" spans="1:10" ht="15.75" x14ac:dyDescent="0.25">
      <c r="A67" s="69" t="s">
        <v>259</v>
      </c>
      <c r="B67" s="70"/>
      <c r="C67" s="70"/>
      <c r="D67" s="72"/>
      <c r="E67" s="72"/>
      <c r="F67" s="72"/>
      <c r="G67" s="72"/>
      <c r="H67" s="72"/>
      <c r="I67" s="72"/>
      <c r="J67" s="8"/>
    </row>
    <row r="68" spans="1:10" ht="15.75" x14ac:dyDescent="0.25">
      <c r="A68" s="41"/>
      <c r="B68" s="99"/>
      <c r="E68" s="43" t="s">
        <v>46</v>
      </c>
      <c r="F68" s="43"/>
      <c r="G68" s="39"/>
      <c r="J68" s="8"/>
    </row>
    <row r="69" spans="1:10" ht="30" x14ac:dyDescent="0.25">
      <c r="A69" s="42" t="s">
        <v>359</v>
      </c>
      <c r="C69" s="228"/>
      <c r="D69" s="2" t="s">
        <v>58</v>
      </c>
      <c r="E69" s="1" t="s">
        <v>360</v>
      </c>
      <c r="F69" s="1"/>
      <c r="G69" s="39"/>
      <c r="J69" s="8"/>
    </row>
    <row r="70" spans="1:10" x14ac:dyDescent="0.25">
      <c r="A70" s="42" t="s">
        <v>52</v>
      </c>
      <c r="E70" s="1"/>
      <c r="F70" s="1"/>
      <c r="G70" s="39"/>
      <c r="J70" s="8"/>
    </row>
    <row r="71" spans="1:10" x14ac:dyDescent="0.25">
      <c r="A71" s="47" t="s">
        <v>222</v>
      </c>
      <c r="C71" s="119">
        <f>C61</f>
        <v>0</v>
      </c>
      <c r="D71" s="2" t="s">
        <v>76</v>
      </c>
      <c r="E71" s="1" t="s">
        <v>72</v>
      </c>
      <c r="F71" s="1"/>
      <c r="G71" s="39"/>
      <c r="J71" s="8"/>
    </row>
    <row r="72" spans="1:10" x14ac:dyDescent="0.25">
      <c r="A72" s="47" t="s">
        <v>287</v>
      </c>
      <c r="C72" s="222"/>
      <c r="D72" s="2" t="s">
        <v>62</v>
      </c>
      <c r="E72" s="1"/>
      <c r="F72" s="1"/>
      <c r="G72" s="39"/>
      <c r="J72" s="8"/>
    </row>
    <row r="73" spans="1:10" x14ac:dyDescent="0.25">
      <c r="A73" s="47" t="s">
        <v>97</v>
      </c>
      <c r="E73" s="1"/>
      <c r="F73" s="1"/>
      <c r="G73" s="39"/>
      <c r="J73" s="8"/>
    </row>
    <row r="74" spans="1:10" x14ac:dyDescent="0.25">
      <c r="A74" s="227"/>
      <c r="C74" s="222"/>
      <c r="D74" s="2" t="s">
        <v>63</v>
      </c>
      <c r="G74" s="39"/>
      <c r="J74" s="8"/>
    </row>
    <row r="75" spans="1:10" x14ac:dyDescent="0.25">
      <c r="A75" s="227"/>
      <c r="C75" s="222"/>
      <c r="D75" s="2" t="s">
        <v>77</v>
      </c>
      <c r="G75" s="39"/>
      <c r="J75" s="8"/>
    </row>
    <row r="76" spans="1:10" x14ac:dyDescent="0.25">
      <c r="A76" s="2"/>
      <c r="G76" s="39"/>
      <c r="J76" s="8"/>
    </row>
    <row r="77" spans="1:10" x14ac:dyDescent="0.25">
      <c r="A77" s="42"/>
      <c r="G77" s="39"/>
      <c r="J77" s="8"/>
    </row>
    <row r="78" spans="1:10" x14ac:dyDescent="0.25">
      <c r="A78" s="42" t="s">
        <v>267</v>
      </c>
      <c r="C78" s="119">
        <f>C69-C71-C72-C74-C75</f>
        <v>0</v>
      </c>
      <c r="D78" s="48" t="s">
        <v>78</v>
      </c>
      <c r="E78" s="1"/>
      <c r="F78" s="1"/>
      <c r="G78" s="39"/>
      <c r="J78" s="8"/>
    </row>
    <row r="79" spans="1:10" x14ac:dyDescent="0.25">
      <c r="A79" s="42"/>
      <c r="C79" s="49"/>
      <c r="D79" s="39"/>
      <c r="E79" s="1"/>
      <c r="F79" s="1"/>
      <c r="G79" s="39"/>
      <c r="J79" s="8"/>
    </row>
    <row r="80" spans="1:10" x14ac:dyDescent="0.25">
      <c r="A80" s="42" t="s">
        <v>260</v>
      </c>
      <c r="C80" s="119">
        <f>'ROE Summary'!E81+'ROE Summary'!E82</f>
        <v>0</v>
      </c>
      <c r="D80" s="2" t="s">
        <v>59</v>
      </c>
      <c r="E80" s="2" t="s">
        <v>224</v>
      </c>
      <c r="G80" s="39"/>
      <c r="J80" s="8"/>
    </row>
    <row r="81" spans="1:10" x14ac:dyDescent="0.25">
      <c r="A81" s="42" t="s">
        <v>288</v>
      </c>
      <c r="C81" s="230"/>
      <c r="D81" s="2" t="s">
        <v>57</v>
      </c>
      <c r="E81" s="2" t="s">
        <v>64</v>
      </c>
      <c r="G81" s="39"/>
      <c r="J81" s="8"/>
    </row>
    <row r="82" spans="1:10" x14ac:dyDescent="0.25">
      <c r="A82" s="42"/>
      <c r="G82" s="39"/>
      <c r="J82" s="8"/>
    </row>
    <row r="83" spans="1:10" x14ac:dyDescent="0.25">
      <c r="A83" s="42" t="s">
        <v>39</v>
      </c>
      <c r="C83" s="119">
        <f>C80*C81</f>
        <v>0</v>
      </c>
      <c r="D83" s="2" t="s">
        <v>60</v>
      </c>
      <c r="G83" s="39"/>
      <c r="J83" s="8"/>
    </row>
    <row r="84" spans="1:10" x14ac:dyDescent="0.25">
      <c r="A84" s="42"/>
      <c r="G84" s="39"/>
      <c r="J84" s="8"/>
    </row>
    <row r="85" spans="1:10" x14ac:dyDescent="0.25">
      <c r="A85" s="42" t="s">
        <v>261</v>
      </c>
      <c r="C85" s="119">
        <f>C78-C83</f>
        <v>0</v>
      </c>
      <c r="D85" s="2" t="s">
        <v>61</v>
      </c>
      <c r="E85" s="39"/>
      <c r="F85" s="39"/>
      <c r="G85" s="39"/>
      <c r="J85" s="8"/>
    </row>
    <row r="86" spans="1:10" x14ac:dyDescent="0.25">
      <c r="A86" s="66"/>
      <c r="G86" s="39"/>
      <c r="J86" s="8"/>
    </row>
    <row r="87" spans="1:10" ht="15.75" thickBot="1" x14ac:dyDescent="0.3">
      <c r="G87" s="39"/>
      <c r="J87" s="8"/>
    </row>
    <row r="88" spans="1:10" ht="15.75" x14ac:dyDescent="0.25">
      <c r="A88" s="69" t="s">
        <v>225</v>
      </c>
      <c r="B88" s="70"/>
      <c r="C88" s="70"/>
      <c r="D88" s="72"/>
      <c r="E88" s="72"/>
      <c r="F88" s="72"/>
      <c r="G88" s="72"/>
      <c r="H88" s="72"/>
      <c r="I88" s="72"/>
      <c r="J88" s="8"/>
    </row>
    <row r="89" spans="1:10" x14ac:dyDescent="0.25">
      <c r="B89" s="99"/>
      <c r="G89" s="39"/>
      <c r="J89" s="8"/>
    </row>
    <row r="90" spans="1:10" ht="15.75" x14ac:dyDescent="0.25">
      <c r="A90" s="41"/>
      <c r="G90" s="39"/>
      <c r="J90" s="8"/>
    </row>
    <row r="91" spans="1:10" ht="15.75" x14ac:dyDescent="0.25">
      <c r="E91" s="43" t="s">
        <v>46</v>
      </c>
      <c r="F91" s="43"/>
      <c r="G91" s="39"/>
      <c r="J91" s="8"/>
    </row>
    <row r="92" spans="1:10" x14ac:dyDescent="0.25">
      <c r="A92" s="42" t="s">
        <v>218</v>
      </c>
      <c r="C92" s="228"/>
      <c r="D92" s="2" t="s">
        <v>88</v>
      </c>
      <c r="E92" s="2" t="s">
        <v>361</v>
      </c>
      <c r="G92" s="39"/>
      <c r="J92" s="8"/>
    </row>
    <row r="93" spans="1:10" x14ac:dyDescent="0.25">
      <c r="A93" s="42" t="s">
        <v>316</v>
      </c>
      <c r="G93" s="2"/>
      <c r="J93" s="8"/>
    </row>
    <row r="94" spans="1:10" x14ac:dyDescent="0.25">
      <c r="A94" s="227"/>
      <c r="C94" s="222"/>
      <c r="D94" s="2" t="s">
        <v>89</v>
      </c>
      <c r="G94" s="39"/>
      <c r="J94" s="8"/>
    </row>
    <row r="95" spans="1:10" x14ac:dyDescent="0.25">
      <c r="A95" s="42" t="s">
        <v>217</v>
      </c>
      <c r="C95" s="119">
        <f>C92+C94</f>
        <v>0</v>
      </c>
      <c r="D95" s="2" t="s">
        <v>242</v>
      </c>
      <c r="G95" s="39"/>
      <c r="J95" s="8"/>
    </row>
    <row r="96" spans="1:10" x14ac:dyDescent="0.25">
      <c r="A96" s="42"/>
      <c r="G96" s="39"/>
      <c r="J96" s="8"/>
    </row>
    <row r="97" spans="1:10" x14ac:dyDescent="0.25">
      <c r="G97" s="39"/>
      <c r="J97" s="8"/>
    </row>
    <row r="98" spans="1:10" ht="15.75" customHeight="1" x14ac:dyDescent="0.25">
      <c r="A98" s="41"/>
      <c r="G98" s="39"/>
      <c r="J98" s="8"/>
    </row>
    <row r="99" spans="1:10" x14ac:dyDescent="0.25">
      <c r="A99" s="42" t="s">
        <v>322</v>
      </c>
      <c r="C99" s="228"/>
      <c r="D99" s="2" t="s">
        <v>243</v>
      </c>
      <c r="E99" s="2" t="s">
        <v>362</v>
      </c>
      <c r="G99" s="39"/>
      <c r="J99" s="8"/>
    </row>
    <row r="100" spans="1:10" x14ac:dyDescent="0.25">
      <c r="A100" s="42"/>
      <c r="B100" s="2"/>
      <c r="C100" s="2"/>
      <c r="G100" s="39"/>
      <c r="J100" s="8"/>
    </row>
    <row r="101" spans="1:10" x14ac:dyDescent="0.25">
      <c r="A101" s="42" t="s">
        <v>198</v>
      </c>
      <c r="B101" s="2"/>
      <c r="C101" s="2"/>
      <c r="G101" s="39"/>
      <c r="J101" s="8"/>
    </row>
    <row r="102" spans="1:10" ht="18.75" customHeight="1" x14ac:dyDescent="0.25">
      <c r="A102" s="42" t="s">
        <v>226</v>
      </c>
      <c r="C102" s="228"/>
      <c r="D102" s="2" t="s">
        <v>209</v>
      </c>
      <c r="E102" s="2" t="s">
        <v>363</v>
      </c>
      <c r="G102" s="39"/>
      <c r="J102" s="8"/>
    </row>
    <row r="103" spans="1:10" ht="19.5" customHeight="1" x14ac:dyDescent="0.25">
      <c r="A103" s="42" t="s">
        <v>389</v>
      </c>
      <c r="C103" s="228"/>
      <c r="D103" s="2" t="s">
        <v>90</v>
      </c>
      <c r="E103" s="2" t="s">
        <v>364</v>
      </c>
      <c r="G103" s="39"/>
      <c r="J103" s="8"/>
    </row>
    <row r="104" spans="1:10" x14ac:dyDescent="0.25">
      <c r="A104" s="42" t="s">
        <v>199</v>
      </c>
      <c r="G104" s="39"/>
      <c r="J104" s="8"/>
    </row>
    <row r="105" spans="1:10" x14ac:dyDescent="0.25">
      <c r="A105" s="227"/>
      <c r="C105" s="222"/>
      <c r="D105" s="2" t="s">
        <v>91</v>
      </c>
      <c r="G105" s="39"/>
      <c r="J105" s="8"/>
    </row>
    <row r="106" spans="1:10" x14ac:dyDescent="0.25">
      <c r="A106" s="227"/>
      <c r="C106" s="222"/>
      <c r="D106" s="2" t="s">
        <v>92</v>
      </c>
      <c r="G106" s="39"/>
      <c r="J106" s="8"/>
    </row>
    <row r="107" spans="1:10" x14ac:dyDescent="0.25">
      <c r="A107" s="227"/>
      <c r="C107" s="222"/>
      <c r="D107" s="2" t="s">
        <v>93</v>
      </c>
      <c r="G107" s="39"/>
      <c r="J107" s="8"/>
    </row>
    <row r="108" spans="1:10" x14ac:dyDescent="0.25">
      <c r="A108" s="227"/>
      <c r="C108" s="222"/>
      <c r="D108" s="2" t="s">
        <v>324</v>
      </c>
      <c r="G108" s="39"/>
      <c r="J108" s="8"/>
    </row>
    <row r="109" spans="1:10" x14ac:dyDescent="0.25">
      <c r="A109" s="227"/>
      <c r="C109" s="222"/>
      <c r="D109" s="2" t="s">
        <v>325</v>
      </c>
      <c r="G109" s="39"/>
      <c r="J109" s="8"/>
    </row>
    <row r="110" spans="1:10" x14ac:dyDescent="0.25">
      <c r="A110" s="42" t="s">
        <v>271</v>
      </c>
      <c r="C110" s="119">
        <f>C99-C102-C103-C105-C106-C107-C108-C109</f>
        <v>0</v>
      </c>
      <c r="D110" s="2" t="s">
        <v>326</v>
      </c>
      <c r="G110" s="39"/>
      <c r="J110" s="8"/>
    </row>
    <row r="111" spans="1:10" x14ac:dyDescent="0.25">
      <c r="A111" s="42"/>
      <c r="G111" s="39"/>
      <c r="J111" s="8"/>
    </row>
    <row r="112" spans="1:10" ht="15.75" thickBot="1" x14ac:dyDescent="0.3">
      <c r="G112" s="39"/>
      <c r="J112" s="8"/>
    </row>
    <row r="113" spans="1:12" ht="15.75" x14ac:dyDescent="0.25">
      <c r="A113" s="69" t="s">
        <v>111</v>
      </c>
      <c r="B113" s="70"/>
      <c r="C113" s="70"/>
      <c r="D113" s="72"/>
      <c r="E113" s="72"/>
      <c r="F113" s="72"/>
      <c r="G113" s="72"/>
      <c r="H113" s="72"/>
      <c r="I113" s="72"/>
      <c r="J113" s="80"/>
    </row>
    <row r="114" spans="1:12" x14ac:dyDescent="0.25">
      <c r="A114" s="24"/>
      <c r="D114" s="39"/>
      <c r="E114" s="39"/>
      <c r="F114" s="39"/>
      <c r="G114" s="11"/>
      <c r="J114" s="8"/>
    </row>
    <row r="115" spans="1:12" x14ac:dyDescent="0.2">
      <c r="A115" s="64"/>
      <c r="B115" s="246"/>
      <c r="C115" s="11"/>
      <c r="D115" s="11"/>
      <c r="E115" s="83" t="s">
        <v>115</v>
      </c>
      <c r="F115" s="39"/>
      <c r="G115" s="248"/>
      <c r="J115" s="8"/>
    </row>
    <row r="116" spans="1:12" ht="28.5" customHeight="1" x14ac:dyDescent="0.25">
      <c r="A116" s="79"/>
      <c r="B116" s="246"/>
      <c r="D116" s="83"/>
      <c r="F116" s="48"/>
      <c r="G116" s="248"/>
      <c r="H116" s="75"/>
      <c r="I116" s="75"/>
      <c r="J116" s="81"/>
    </row>
    <row r="117" spans="1:12" ht="30.75" x14ac:dyDescent="0.25">
      <c r="A117" s="127" t="s">
        <v>116</v>
      </c>
      <c r="B117" s="128"/>
      <c r="C117" s="2"/>
      <c r="E117" s="222"/>
      <c r="F117" s="82" t="s">
        <v>113</v>
      </c>
      <c r="G117" s="82"/>
      <c r="H117" s="76"/>
      <c r="I117" s="2"/>
      <c r="J117" s="129"/>
      <c r="K117" s="2"/>
      <c r="L117" s="2"/>
    </row>
    <row r="118" spans="1:12" ht="30.75" x14ac:dyDescent="0.25">
      <c r="A118" s="127" t="s">
        <v>262</v>
      </c>
      <c r="B118" s="128"/>
      <c r="C118" s="222"/>
      <c r="D118" s="2" t="s">
        <v>117</v>
      </c>
      <c r="E118" s="130"/>
      <c r="F118" s="82"/>
      <c r="G118" s="82"/>
      <c r="H118" s="76"/>
      <c r="I118" s="2"/>
      <c r="J118" s="129"/>
      <c r="K118" s="2"/>
      <c r="L118" s="2"/>
    </row>
    <row r="119" spans="1:12" ht="30.75" x14ac:dyDescent="0.25">
      <c r="A119" s="127" t="s">
        <v>319</v>
      </c>
      <c r="B119" s="128"/>
      <c r="C119" s="222"/>
      <c r="D119" s="2" t="s">
        <v>317</v>
      </c>
      <c r="E119" s="131"/>
      <c r="F119" s="82"/>
      <c r="G119" s="82"/>
      <c r="H119" s="76"/>
      <c r="I119" s="2"/>
      <c r="J119" s="129"/>
      <c r="K119" s="2"/>
      <c r="L119" s="2"/>
    </row>
    <row r="120" spans="1:12" ht="21.75" customHeight="1" x14ac:dyDescent="0.25">
      <c r="A120" s="127" t="s">
        <v>120</v>
      </c>
      <c r="B120" s="128"/>
      <c r="C120" s="231"/>
      <c r="D120" s="132" t="s">
        <v>229</v>
      </c>
      <c r="E120" s="82"/>
      <c r="F120" s="82"/>
      <c r="G120" s="82"/>
      <c r="H120" s="76"/>
      <c r="I120" s="2"/>
      <c r="J120" s="129"/>
      <c r="K120" s="2"/>
      <c r="L120" s="2"/>
    </row>
    <row r="121" spans="1:12" ht="15" customHeight="1" x14ac:dyDescent="0.25">
      <c r="A121" s="127"/>
      <c r="B121" s="128"/>
      <c r="C121" s="2"/>
      <c r="E121" s="82"/>
      <c r="F121" s="82"/>
      <c r="G121" s="82"/>
      <c r="H121" s="76"/>
      <c r="I121" s="2"/>
      <c r="J121" s="129"/>
      <c r="K121" s="2"/>
      <c r="L121" s="2"/>
    </row>
    <row r="122" spans="1:12" ht="15.75" x14ac:dyDescent="0.25">
      <c r="A122" s="127" t="s">
        <v>365</v>
      </c>
      <c r="B122" s="128"/>
      <c r="C122" s="2"/>
      <c r="E122" s="222"/>
      <c r="F122" s="82" t="s">
        <v>114</v>
      </c>
      <c r="G122" s="48"/>
      <c r="H122" s="76"/>
      <c r="I122" s="76"/>
      <c r="J122" s="129"/>
      <c r="K122" s="2"/>
      <c r="L122" s="2"/>
    </row>
    <row r="123" spans="1:12" ht="15.75" x14ac:dyDescent="0.25">
      <c r="A123" s="127"/>
      <c r="B123" s="128"/>
      <c r="C123" s="2"/>
      <c r="E123" s="130"/>
      <c r="F123" s="82"/>
      <c r="G123" s="48"/>
      <c r="H123" s="76"/>
      <c r="I123" s="76"/>
      <c r="J123" s="129"/>
      <c r="K123" s="2"/>
      <c r="L123" s="2"/>
    </row>
    <row r="124" spans="1:12" ht="15.75" x14ac:dyDescent="0.25">
      <c r="A124" s="132" t="s">
        <v>366</v>
      </c>
      <c r="B124" s="133"/>
      <c r="C124" s="2"/>
      <c r="E124" s="220"/>
      <c r="F124" s="48" t="s">
        <v>118</v>
      </c>
      <c r="G124" s="2"/>
      <c r="H124" s="134"/>
      <c r="I124" s="134"/>
      <c r="J124" s="135"/>
      <c r="K124" s="247"/>
      <c r="L124" s="247"/>
    </row>
    <row r="125" spans="1:12" ht="15.75" x14ac:dyDescent="0.25">
      <c r="A125" s="132"/>
      <c r="B125" s="133"/>
      <c r="C125" s="2"/>
      <c r="E125" s="131"/>
      <c r="F125" s="48"/>
      <c r="G125" s="136"/>
      <c r="H125" s="134"/>
      <c r="I125" s="134"/>
      <c r="J125" s="135"/>
      <c r="K125" s="2"/>
      <c r="L125" s="2"/>
    </row>
    <row r="126" spans="1:12" ht="22.5" customHeight="1" x14ac:dyDescent="0.25">
      <c r="A126" s="127" t="s">
        <v>347</v>
      </c>
      <c r="B126" s="133"/>
      <c r="C126" s="2"/>
      <c r="E126" s="137" t="str">
        <f>IF(ABS(E117+E122-E124)=0, "CORRECT", "ERROR")</f>
        <v>CORRECT</v>
      </c>
      <c r="F126" s="48"/>
      <c r="G126" s="136"/>
      <c r="H126" s="134"/>
      <c r="I126" s="134"/>
      <c r="J126" s="135"/>
      <c r="K126" s="2"/>
      <c r="L126" s="2"/>
    </row>
    <row r="127" spans="1:12" ht="31.5" x14ac:dyDescent="0.25">
      <c r="A127" s="132"/>
      <c r="B127" s="133"/>
      <c r="C127" s="138" t="s">
        <v>214</v>
      </c>
      <c r="D127" s="139"/>
      <c r="E127" s="131"/>
      <c r="F127" s="48"/>
      <c r="G127" s="136"/>
      <c r="H127" s="134"/>
      <c r="I127" s="134"/>
      <c r="J127" s="135"/>
      <c r="K127" s="2"/>
      <c r="L127" s="2"/>
    </row>
    <row r="128" spans="1:12" ht="15.75" x14ac:dyDescent="0.25">
      <c r="A128" s="140" t="s">
        <v>230</v>
      </c>
      <c r="B128" s="133"/>
      <c r="C128" s="2"/>
      <c r="G128" s="38"/>
      <c r="H128" s="76"/>
      <c r="I128" s="76"/>
      <c r="J128" s="129"/>
      <c r="K128" s="2"/>
      <c r="L128" s="2"/>
    </row>
    <row r="129" spans="1:12" ht="15.75" x14ac:dyDescent="0.2">
      <c r="A129" s="127" t="s">
        <v>119</v>
      </c>
      <c r="B129" s="133"/>
      <c r="C129" s="119">
        <f>C44</f>
        <v>0</v>
      </c>
      <c r="D129" s="2" t="s">
        <v>136</v>
      </c>
      <c r="E129" s="119">
        <f t="shared" ref="E129:E137" si="0">C129*$C$120</f>
        <v>0</v>
      </c>
      <c r="F129" s="48" t="s">
        <v>137</v>
      </c>
      <c r="G129" s="63"/>
      <c r="H129" s="38"/>
      <c r="I129" s="141"/>
      <c r="J129" s="142"/>
      <c r="K129" s="2"/>
      <c r="L129" s="2"/>
    </row>
    <row r="130" spans="1:12" ht="15.75" x14ac:dyDescent="0.25">
      <c r="A130" s="127" t="s">
        <v>104</v>
      </c>
      <c r="B130" s="133"/>
      <c r="C130" s="119">
        <f>C56</f>
        <v>0</v>
      </c>
      <c r="D130" s="2" t="s">
        <v>138</v>
      </c>
      <c r="E130" s="119">
        <f t="shared" si="0"/>
        <v>0</v>
      </c>
      <c r="F130" s="48" t="s">
        <v>139</v>
      </c>
      <c r="G130" s="38"/>
      <c r="H130" s="38"/>
      <c r="I130" s="38"/>
      <c r="J130" s="143"/>
      <c r="K130" s="2"/>
      <c r="L130" s="2"/>
    </row>
    <row r="131" spans="1:12" ht="30.75" x14ac:dyDescent="0.25">
      <c r="A131" s="127" t="s">
        <v>121</v>
      </c>
      <c r="B131" s="133"/>
      <c r="C131" s="222"/>
      <c r="D131" s="2" t="s">
        <v>122</v>
      </c>
      <c r="E131" s="119">
        <f t="shared" si="0"/>
        <v>0</v>
      </c>
      <c r="F131" s="48" t="s">
        <v>140</v>
      </c>
      <c r="G131" s="38"/>
      <c r="H131" s="38"/>
      <c r="I131" s="76"/>
      <c r="J131" s="144"/>
      <c r="K131" s="2"/>
      <c r="L131" s="2"/>
    </row>
    <row r="132" spans="1:12" ht="15.75" x14ac:dyDescent="0.25">
      <c r="A132" s="127" t="s">
        <v>123</v>
      </c>
      <c r="B132" s="133"/>
      <c r="C132" s="119">
        <f>C64</f>
        <v>0</v>
      </c>
      <c r="D132" s="2" t="s">
        <v>141</v>
      </c>
      <c r="E132" s="119">
        <f t="shared" si="0"/>
        <v>0</v>
      </c>
      <c r="F132" s="48" t="s">
        <v>142</v>
      </c>
      <c r="G132" s="38"/>
      <c r="H132" s="134"/>
      <c r="I132" s="145"/>
      <c r="J132" s="144"/>
      <c r="K132" s="2"/>
      <c r="L132" s="2"/>
    </row>
    <row r="133" spans="1:12" ht="15.75" x14ac:dyDescent="0.25">
      <c r="A133" s="127" t="s">
        <v>124</v>
      </c>
      <c r="B133" s="133"/>
      <c r="C133" s="119">
        <f>C78</f>
        <v>0</v>
      </c>
      <c r="D133" s="2" t="s">
        <v>143</v>
      </c>
      <c r="E133" s="119">
        <f t="shared" si="0"/>
        <v>0</v>
      </c>
      <c r="F133" s="48" t="s">
        <v>152</v>
      </c>
      <c r="G133" s="38"/>
      <c r="H133" s="76"/>
      <c r="I133" s="76"/>
      <c r="J133" s="129"/>
      <c r="K133" s="2"/>
      <c r="L133" s="2"/>
    </row>
    <row r="134" spans="1:12" ht="15.75" x14ac:dyDescent="0.25">
      <c r="A134" s="127" t="s">
        <v>125</v>
      </c>
      <c r="B134" s="133"/>
      <c r="C134" s="119">
        <f>-C83</f>
        <v>0</v>
      </c>
      <c r="D134" s="2" t="s">
        <v>270</v>
      </c>
      <c r="E134" s="119">
        <f t="shared" si="0"/>
        <v>0</v>
      </c>
      <c r="F134" s="48" t="s">
        <v>144</v>
      </c>
      <c r="G134" s="38"/>
      <c r="H134" s="76"/>
      <c r="I134" s="76"/>
      <c r="J134" s="129"/>
      <c r="K134" s="2"/>
      <c r="L134" s="2"/>
    </row>
    <row r="135" spans="1:12" ht="15.75" x14ac:dyDescent="0.25">
      <c r="A135" s="127" t="s">
        <v>112</v>
      </c>
      <c r="B135" s="133"/>
      <c r="C135" s="222"/>
      <c r="D135" s="2" t="s">
        <v>126</v>
      </c>
      <c r="E135" s="119">
        <f t="shared" si="0"/>
        <v>0</v>
      </c>
      <c r="F135" s="48" t="s">
        <v>145</v>
      </c>
      <c r="G135" s="38"/>
      <c r="H135" s="134"/>
      <c r="I135" s="145"/>
      <c r="J135" s="144"/>
      <c r="K135" s="2"/>
      <c r="L135" s="2"/>
    </row>
    <row r="136" spans="1:12" ht="30.75" x14ac:dyDescent="0.25">
      <c r="A136" s="127" t="s">
        <v>227</v>
      </c>
      <c r="B136" s="133"/>
      <c r="C136" s="222"/>
      <c r="D136" s="2" t="s">
        <v>127</v>
      </c>
      <c r="E136" s="119">
        <f t="shared" si="0"/>
        <v>0</v>
      </c>
      <c r="F136" s="48" t="s">
        <v>146</v>
      </c>
      <c r="G136" s="38"/>
      <c r="H136" s="134"/>
      <c r="I136" s="145"/>
      <c r="J136" s="144"/>
      <c r="K136" s="2"/>
      <c r="L136" s="2"/>
    </row>
    <row r="137" spans="1:12" ht="31.9" customHeight="1" x14ac:dyDescent="0.25">
      <c r="A137" s="127" t="s">
        <v>228</v>
      </c>
      <c r="B137" s="133"/>
      <c r="C137" s="222"/>
      <c r="D137" s="2" t="s">
        <v>128</v>
      </c>
      <c r="E137" s="119">
        <f t="shared" si="0"/>
        <v>0</v>
      </c>
      <c r="F137" s="48" t="s">
        <v>147</v>
      </c>
      <c r="G137" s="38"/>
      <c r="H137" s="134"/>
      <c r="I137" s="145"/>
      <c r="J137" s="144"/>
      <c r="K137" s="2"/>
      <c r="L137" s="2"/>
    </row>
    <row r="138" spans="1:12" ht="15.75" x14ac:dyDescent="0.25">
      <c r="A138" s="127"/>
      <c r="B138" s="133"/>
      <c r="C138" s="146"/>
      <c r="E138" s="147"/>
      <c r="F138" s="48"/>
      <c r="G138" s="38"/>
      <c r="H138" s="76"/>
      <c r="I138" s="76"/>
      <c r="J138" s="129"/>
      <c r="K138" s="2"/>
      <c r="L138" s="2"/>
    </row>
    <row r="139" spans="1:12" ht="15.75" x14ac:dyDescent="0.25">
      <c r="A139" s="132" t="s">
        <v>289</v>
      </c>
      <c r="B139" s="133"/>
      <c r="C139" s="146"/>
      <c r="E139" s="146"/>
      <c r="F139" s="48"/>
      <c r="G139" s="38"/>
      <c r="H139" s="148"/>
      <c r="I139" s="148"/>
      <c r="J139" s="149"/>
      <c r="K139" s="2"/>
      <c r="L139" s="2"/>
    </row>
    <row r="140" spans="1:12" ht="15.75" x14ac:dyDescent="0.25">
      <c r="A140" s="232"/>
      <c r="B140" s="133"/>
      <c r="C140" s="222"/>
      <c r="D140" s="2" t="s">
        <v>129</v>
      </c>
      <c r="E140" s="119">
        <f>C140*$C$120</f>
        <v>0</v>
      </c>
      <c r="F140" s="48" t="s">
        <v>148</v>
      </c>
      <c r="G140" s="38"/>
      <c r="H140" s="76"/>
      <c r="I140" s="76"/>
      <c r="J140" s="129"/>
      <c r="K140" s="2"/>
      <c r="L140" s="2"/>
    </row>
    <row r="141" spans="1:12" ht="15.75" x14ac:dyDescent="0.25">
      <c r="A141" s="232"/>
      <c r="B141" s="133"/>
      <c r="C141" s="222"/>
      <c r="D141" s="2" t="s">
        <v>130</v>
      </c>
      <c r="E141" s="119">
        <f>C141*$C$120</f>
        <v>0</v>
      </c>
      <c r="F141" s="48" t="s">
        <v>149</v>
      </c>
      <c r="G141" s="38"/>
      <c r="H141" s="76"/>
      <c r="I141" s="76"/>
      <c r="J141" s="129"/>
      <c r="K141" s="2"/>
      <c r="L141" s="2"/>
    </row>
    <row r="142" spans="1:12" ht="15.75" x14ac:dyDescent="0.25">
      <c r="A142" s="232"/>
      <c r="B142" s="133"/>
      <c r="C142" s="222"/>
      <c r="D142" s="2" t="s">
        <v>131</v>
      </c>
      <c r="E142" s="119">
        <f>C142*$C$120</f>
        <v>0</v>
      </c>
      <c r="F142" s="48" t="s">
        <v>150</v>
      </c>
      <c r="G142" s="38"/>
      <c r="H142" s="76"/>
      <c r="I142" s="76"/>
      <c r="J142" s="129"/>
      <c r="K142" s="2"/>
      <c r="L142" s="2"/>
    </row>
    <row r="143" spans="1:12" ht="15.75" x14ac:dyDescent="0.25">
      <c r="A143" s="127"/>
      <c r="B143" s="133"/>
      <c r="C143" s="146"/>
      <c r="E143" s="146"/>
      <c r="F143" s="48"/>
      <c r="G143" s="38"/>
      <c r="H143" s="76"/>
      <c r="I143" s="76"/>
      <c r="J143" s="129"/>
      <c r="K143" s="2"/>
      <c r="L143" s="2"/>
    </row>
    <row r="144" spans="1:12" ht="15.75" x14ac:dyDescent="0.25">
      <c r="A144" s="132" t="s">
        <v>256</v>
      </c>
      <c r="B144" s="133"/>
      <c r="C144" s="119">
        <f>SUM(C129:C137)+SUM(C140:C142)</f>
        <v>0</v>
      </c>
      <c r="D144" s="2" t="s">
        <v>151</v>
      </c>
      <c r="E144" s="119">
        <f>SUM(E129:E137)+SUM(E140:E142)</f>
        <v>0</v>
      </c>
      <c r="F144" s="48" t="s">
        <v>132</v>
      </c>
      <c r="G144" s="38"/>
      <c r="H144" s="76"/>
      <c r="I144" s="76"/>
      <c r="J144" s="129"/>
      <c r="K144" s="2"/>
      <c r="L144" s="2"/>
    </row>
    <row r="145" spans="1:12" ht="15.75" x14ac:dyDescent="0.25">
      <c r="A145" s="127"/>
      <c r="B145" s="133"/>
      <c r="C145" s="146"/>
      <c r="E145" s="146"/>
      <c r="F145" s="48"/>
      <c r="G145" s="38"/>
      <c r="H145" s="76"/>
      <c r="I145" s="76"/>
      <c r="J145" s="129"/>
      <c r="K145" s="2"/>
      <c r="L145" s="2"/>
    </row>
    <row r="146" spans="1:12" ht="31.5" x14ac:dyDescent="0.25">
      <c r="A146" s="132" t="s">
        <v>301</v>
      </c>
      <c r="B146" s="133"/>
      <c r="C146" s="76"/>
      <c r="D146" s="43"/>
      <c r="E146" s="120">
        <f>E124+E144</f>
        <v>0</v>
      </c>
      <c r="F146" s="48" t="s">
        <v>133</v>
      </c>
      <c r="G146" s="38"/>
      <c r="H146" s="76"/>
      <c r="I146" s="76"/>
      <c r="J146" s="129"/>
      <c r="K146" s="2"/>
      <c r="L146" s="2"/>
    </row>
    <row r="147" spans="1:12" x14ac:dyDescent="0.2">
      <c r="A147" s="76"/>
      <c r="B147" s="76"/>
      <c r="C147" s="76"/>
      <c r="E147" s="76"/>
      <c r="F147" s="48"/>
      <c r="G147" s="38"/>
      <c r="H147" s="2"/>
      <c r="I147" s="2"/>
      <c r="J147" s="37"/>
      <c r="K147" s="2"/>
      <c r="L147" s="2"/>
    </row>
    <row r="148" spans="1:12" ht="15.75" x14ac:dyDescent="0.25">
      <c r="A148" s="41"/>
      <c r="D148" s="39"/>
      <c r="E148" s="39"/>
      <c r="F148" s="39"/>
      <c r="G148" s="38"/>
      <c r="H148" s="2"/>
      <c r="I148" s="2"/>
      <c r="J148" s="37"/>
      <c r="K148" s="2"/>
      <c r="L148" s="2"/>
    </row>
    <row r="149" spans="1:12" ht="11.25" customHeight="1" x14ac:dyDescent="0.25">
      <c r="A149" s="8"/>
      <c r="B149" s="36"/>
      <c r="C149" s="36"/>
      <c r="D149" s="37"/>
      <c r="E149" s="37"/>
      <c r="F149" s="37"/>
      <c r="G149" s="8"/>
      <c r="H149" s="36"/>
      <c r="I149" s="36"/>
      <c r="J149" s="8"/>
    </row>
  </sheetData>
  <sheetProtection algorithmName="SHA-512" hashValue="pPU2iA3Us0iwed0QoK+DYdbTCDaDQGxGwaInFl8wE2z7a9jZs+jWbyAu3IrmlP1pZj0ak+H01eBlnyynMaGmQg==" saltValue="m0py4SvmwGIDuZEoxljKKA==" spinCount="100000" sheet="1" objects="1" scenarios="1"/>
  <protectedRanges>
    <protectedRange sqref="C120 E122 E124 C131 C135 C136 C137 A140 C140 A141 C141 A142 C142" name="Row 156"/>
    <protectedRange sqref="E117 C118:C119 C24 C26 E26 A32 C32 E32 A34 C34 E34 A37 C37 E37 A39 C39 E39 A41 C41 E41 C49 C105:C109 A105:A109 A53:A54 C53:C54 C61:C62 C69 C72 A74:A75 C74:C75 C81 C92 A94 C94 C99 C102:C103" name="Row133"/>
  </protectedRanges>
  <mergeCells count="3">
    <mergeCell ref="B115:B116"/>
    <mergeCell ref="K124:L124"/>
    <mergeCell ref="G115:G116"/>
  </mergeCells>
  <printOptions headings="1" gridLines="1"/>
  <pageMargins left="0.70866141732283472" right="0.70866141732283472" top="0.74803149606299213" bottom="0.74803149606299213" header="0.31496062992125984" footer="0.31496062992125984"/>
  <pageSetup paperSize="17" scale="46" orientation="portrait" r:id="rId1"/>
  <headerFooter>
    <oddHeader>&amp;C&amp;20Regulated Return on Equity (ROE) - Input Appendices 1 to 6</oddHeader>
    <oddFooter>&amp;C&amp;20
&amp;R&amp;20Page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H99"/>
  <sheetViews>
    <sheetView view="pageBreakPreview" topLeftCell="A10" zoomScale="90" zoomScaleNormal="100" zoomScaleSheetLayoutView="90" zoomScalePageLayoutView="70" workbookViewId="0">
      <selection activeCell="E88" sqref="E88"/>
    </sheetView>
  </sheetViews>
  <sheetFormatPr defaultColWidth="9.140625" defaultRowHeight="15" x14ac:dyDescent="0.25"/>
  <cols>
    <col min="1" max="1" width="56.5703125" style="10" customWidth="1"/>
    <col min="2" max="2" width="13.42578125" style="10" customWidth="1"/>
    <col min="3" max="3" width="3.28515625" style="10" customWidth="1"/>
    <col min="4" max="4" width="3.140625" style="10" customWidth="1"/>
    <col min="5" max="5" width="19.7109375" style="33" bestFit="1" customWidth="1"/>
    <col min="6" max="6" width="3.42578125" style="12" customWidth="1"/>
    <col min="7" max="7" width="11.7109375" style="13" customWidth="1"/>
    <col min="8" max="8" width="28.42578125" style="3" customWidth="1"/>
    <col min="9" max="9" width="17" style="11" customWidth="1"/>
    <col min="10" max="10" width="24.28515625" style="11" customWidth="1"/>
    <col min="11" max="11" width="43" style="14" customWidth="1"/>
    <col min="12" max="12" width="1" style="14" customWidth="1"/>
    <col min="13" max="13" width="2.140625" style="10" customWidth="1"/>
    <col min="14" max="34" width="9.140625" style="11"/>
    <col min="35" max="16384" width="9.140625" style="10"/>
  </cols>
  <sheetData>
    <row r="1" spans="1:13" ht="10.5" customHeight="1" thickBot="1" x14ac:dyDescent="0.3">
      <c r="A1" s="4"/>
      <c r="B1" s="4"/>
      <c r="C1" s="4"/>
      <c r="D1" s="4"/>
      <c r="E1" s="32"/>
      <c r="F1" s="5"/>
      <c r="G1" s="6"/>
      <c r="H1" s="7"/>
      <c r="I1" s="8"/>
      <c r="J1" s="8"/>
      <c r="K1" s="9"/>
      <c r="L1" s="9"/>
      <c r="M1" s="4"/>
    </row>
    <row r="2" spans="1:13" ht="19.5" thickBot="1" x14ac:dyDescent="0.3">
      <c r="A2" s="67" t="s">
        <v>56</v>
      </c>
      <c r="M2" s="4"/>
    </row>
    <row r="3" spans="1:13" ht="6.75" customHeight="1" thickBot="1" x14ac:dyDescent="0.3">
      <c r="A3" s="16"/>
      <c r="M3" s="4"/>
    </row>
    <row r="4" spans="1:13" x14ac:dyDescent="0.25">
      <c r="A4" s="17" t="s">
        <v>265</v>
      </c>
      <c r="B4" s="118"/>
      <c r="C4" s="18"/>
      <c r="D4" s="18"/>
      <c r="E4" s="34"/>
      <c r="F4" s="19"/>
      <c r="G4" s="20"/>
      <c r="H4" s="21"/>
      <c r="I4" s="22"/>
      <c r="J4" s="22"/>
      <c r="K4" s="23"/>
      <c r="L4" s="23"/>
      <c r="M4" s="4"/>
    </row>
    <row r="5" spans="1:13" ht="2.25" customHeight="1" x14ac:dyDescent="0.25">
      <c r="A5" s="24"/>
      <c r="K5" s="25"/>
      <c r="L5" s="25"/>
      <c r="M5" s="4"/>
    </row>
    <row r="6" spans="1:13" ht="14.45" customHeight="1" x14ac:dyDescent="0.25">
      <c r="A6" s="24"/>
      <c r="K6" s="25"/>
      <c r="L6" s="25"/>
      <c r="M6" s="4"/>
    </row>
    <row r="7" spans="1:13" x14ac:dyDescent="0.25">
      <c r="A7" s="24"/>
      <c r="K7" s="25"/>
      <c r="L7" s="25"/>
      <c r="M7" s="4"/>
    </row>
    <row r="8" spans="1:13" x14ac:dyDescent="0.25">
      <c r="A8" s="24"/>
      <c r="K8" s="25"/>
      <c r="L8" s="25"/>
      <c r="M8" s="4"/>
    </row>
    <row r="9" spans="1:13" x14ac:dyDescent="0.25">
      <c r="A9" s="24"/>
      <c r="K9" s="25"/>
      <c r="L9" s="25"/>
      <c r="M9" s="4"/>
    </row>
    <row r="10" spans="1:13" x14ac:dyDescent="0.25">
      <c r="A10" s="24"/>
      <c r="K10" s="25"/>
      <c r="L10" s="25"/>
      <c r="M10" s="4"/>
    </row>
    <row r="11" spans="1:13" x14ac:dyDescent="0.25">
      <c r="A11" s="24"/>
      <c r="K11" s="25"/>
      <c r="L11" s="25"/>
      <c r="M11" s="4"/>
    </row>
    <row r="12" spans="1:13" x14ac:dyDescent="0.25">
      <c r="A12" s="24"/>
      <c r="K12" s="25"/>
      <c r="L12" s="25"/>
      <c r="M12" s="4"/>
    </row>
    <row r="13" spans="1:13" x14ac:dyDescent="0.25">
      <c r="A13" s="24"/>
      <c r="K13" s="25"/>
      <c r="L13" s="25"/>
      <c r="M13" s="4"/>
    </row>
    <row r="14" spans="1:13" x14ac:dyDescent="0.25">
      <c r="A14" s="24"/>
      <c r="K14" s="25"/>
      <c r="L14" s="25"/>
      <c r="M14" s="4"/>
    </row>
    <row r="15" spans="1:13" ht="15.75" thickBot="1" x14ac:dyDescent="0.3">
      <c r="A15" s="24"/>
      <c r="K15" s="25"/>
      <c r="L15" s="25"/>
      <c r="M15" s="4"/>
    </row>
    <row r="16" spans="1:13" ht="15.75" x14ac:dyDescent="0.25">
      <c r="A16" s="150" t="s">
        <v>85</v>
      </c>
      <c r="B16" s="151"/>
      <c r="C16" s="151"/>
      <c r="D16" s="151"/>
      <c r="E16" s="152"/>
      <c r="F16" s="153"/>
      <c r="G16" s="48"/>
      <c r="H16" s="101"/>
      <c r="I16" s="2"/>
      <c r="J16" s="2"/>
      <c r="K16" s="154"/>
      <c r="L16" s="25"/>
      <c r="M16" s="4"/>
    </row>
    <row r="17" spans="1:13" ht="15.75" x14ac:dyDescent="0.25">
      <c r="A17" s="41"/>
      <c r="B17" s="96"/>
      <c r="C17" s="96"/>
      <c r="D17" s="96"/>
      <c r="E17" s="155"/>
      <c r="F17" s="156"/>
      <c r="G17" s="48"/>
      <c r="H17" s="101"/>
      <c r="I17" s="2"/>
      <c r="J17" s="2"/>
      <c r="K17" s="154"/>
      <c r="L17" s="25"/>
      <c r="M17" s="4"/>
    </row>
    <row r="18" spans="1:13" ht="15.75" x14ac:dyDescent="0.25">
      <c r="A18" s="42" t="s">
        <v>86</v>
      </c>
      <c r="B18" s="96"/>
      <c r="C18" s="96"/>
      <c r="D18" s="96"/>
      <c r="E18" s="157"/>
      <c r="F18" s="156"/>
      <c r="G18" s="48"/>
      <c r="H18" s="101"/>
      <c r="I18" s="2"/>
      <c r="J18" s="2"/>
      <c r="K18" s="154"/>
      <c r="L18" s="25"/>
      <c r="M18" s="4"/>
    </row>
    <row r="19" spans="1:13" ht="15.75" x14ac:dyDescent="0.25">
      <c r="A19" s="42" t="s">
        <v>323</v>
      </c>
      <c r="B19" s="96"/>
      <c r="C19" s="96"/>
      <c r="D19" s="96"/>
      <c r="E19" s="224"/>
      <c r="F19" s="156"/>
      <c r="G19" s="48"/>
      <c r="H19" s="101"/>
      <c r="I19" s="2"/>
      <c r="J19" s="2"/>
      <c r="K19" s="154"/>
      <c r="L19" s="25"/>
      <c r="M19" s="4"/>
    </row>
    <row r="20" spans="1:13" ht="15.75" x14ac:dyDescent="0.25">
      <c r="A20" s="42" t="s">
        <v>87</v>
      </c>
      <c r="B20" s="96"/>
      <c r="C20" s="96"/>
      <c r="D20" s="96"/>
      <c r="E20" s="218"/>
      <c r="F20" s="156"/>
      <c r="G20" s="48"/>
      <c r="H20" s="101"/>
      <c r="I20" s="2"/>
      <c r="J20" s="2"/>
      <c r="K20" s="154"/>
      <c r="L20" s="25"/>
      <c r="M20" s="4"/>
    </row>
    <row r="21" spans="1:13" ht="16.5" thickBot="1" x14ac:dyDescent="0.3">
      <c r="A21" s="46"/>
      <c r="B21" s="158"/>
      <c r="C21" s="158"/>
      <c r="D21" s="158"/>
      <c r="E21" s="159"/>
      <c r="F21" s="160"/>
      <c r="G21" s="48"/>
      <c r="H21" s="101"/>
      <c r="I21" s="2"/>
      <c r="J21" s="2"/>
      <c r="K21" s="154"/>
      <c r="L21" s="25"/>
      <c r="M21" s="4"/>
    </row>
    <row r="22" spans="1:13" ht="15.75" x14ac:dyDescent="0.25">
      <c r="A22" s="41"/>
      <c r="B22" s="96"/>
      <c r="C22" s="96"/>
      <c r="D22" s="96"/>
      <c r="E22" s="155"/>
      <c r="F22" s="161"/>
      <c r="G22" s="48"/>
      <c r="H22" s="101"/>
      <c r="I22" s="2"/>
      <c r="J22" s="2"/>
      <c r="K22" s="154"/>
      <c r="L22" s="25"/>
      <c r="M22" s="4"/>
    </row>
    <row r="23" spans="1:13" ht="15.75" x14ac:dyDescent="0.25">
      <c r="A23" s="162"/>
      <c r="B23" s="163"/>
      <c r="C23" s="163"/>
      <c r="D23" s="163"/>
      <c r="E23" s="164"/>
      <c r="F23" s="165"/>
      <c r="G23" s="166"/>
      <c r="H23" s="167" t="s">
        <v>46</v>
      </c>
      <c r="I23" s="168"/>
      <c r="J23" s="168"/>
      <c r="K23" s="169"/>
      <c r="L23" s="25"/>
      <c r="M23" s="4"/>
    </row>
    <row r="24" spans="1:13" ht="15.75" x14ac:dyDescent="0.25">
      <c r="A24" s="42" t="s">
        <v>237</v>
      </c>
      <c r="B24" s="96"/>
      <c r="C24" s="96"/>
      <c r="D24" s="96"/>
      <c r="E24" s="219"/>
      <c r="F24" s="170"/>
      <c r="G24" s="48" t="s">
        <v>215</v>
      </c>
      <c r="H24" s="171" t="s">
        <v>238</v>
      </c>
      <c r="I24" s="2"/>
      <c r="J24" s="2"/>
      <c r="K24" s="154"/>
      <c r="L24" s="25"/>
      <c r="M24" s="4"/>
    </row>
    <row r="25" spans="1:13" ht="15.75" x14ac:dyDescent="0.25">
      <c r="A25" s="42" t="s">
        <v>103</v>
      </c>
      <c r="B25" s="96"/>
      <c r="C25" s="96"/>
      <c r="D25" s="96"/>
      <c r="E25" s="219"/>
      <c r="F25" s="170"/>
      <c r="G25" s="48" t="s">
        <v>216</v>
      </c>
      <c r="H25" s="101" t="s">
        <v>64</v>
      </c>
      <c r="I25" s="2"/>
      <c r="J25" s="2"/>
      <c r="K25" s="154"/>
      <c r="L25" s="25"/>
      <c r="M25" s="4"/>
    </row>
    <row r="26" spans="1:13" ht="15.75" x14ac:dyDescent="0.25">
      <c r="A26" s="172"/>
      <c r="B26" s="173"/>
      <c r="C26" s="173"/>
      <c r="D26" s="173"/>
      <c r="E26" s="174"/>
      <c r="F26" s="175"/>
      <c r="G26" s="176"/>
      <c r="H26" s="177"/>
      <c r="I26" s="178"/>
      <c r="J26" s="178"/>
      <c r="K26" s="179"/>
      <c r="L26" s="25"/>
      <c r="M26" s="4"/>
    </row>
    <row r="27" spans="1:13" ht="15.75" x14ac:dyDescent="0.25">
      <c r="A27" s="180" t="s">
        <v>73</v>
      </c>
      <c r="B27" s="163"/>
      <c r="C27" s="163"/>
      <c r="D27" s="163"/>
      <c r="E27" s="164"/>
      <c r="F27" s="165"/>
      <c r="G27" s="166"/>
      <c r="H27" s="181"/>
      <c r="I27" s="182"/>
      <c r="J27" s="182"/>
      <c r="K27" s="169"/>
      <c r="L27" s="25"/>
      <c r="M27" s="4"/>
    </row>
    <row r="28" spans="1:13" ht="14.45" customHeight="1" x14ac:dyDescent="0.25">
      <c r="A28" s="42"/>
      <c r="B28" s="43"/>
      <c r="C28" s="96"/>
      <c r="D28" s="96"/>
      <c r="E28" s="155"/>
      <c r="F28" s="161"/>
      <c r="G28" s="48"/>
      <c r="H28" s="101"/>
      <c r="I28" s="2"/>
      <c r="J28" s="2"/>
      <c r="K28" s="154"/>
      <c r="L28" s="26"/>
      <c r="M28" s="4"/>
    </row>
    <row r="29" spans="1:13" ht="33" customHeight="1" x14ac:dyDescent="0.25">
      <c r="A29" s="183" t="s">
        <v>351</v>
      </c>
      <c r="B29" s="111"/>
      <c r="C29" s="96"/>
      <c r="D29" s="96"/>
      <c r="E29" s="220"/>
      <c r="F29" s="184"/>
      <c r="G29" s="48" t="s">
        <v>0</v>
      </c>
      <c r="H29" s="101" t="s">
        <v>352</v>
      </c>
      <c r="I29" s="2"/>
      <c r="J29" s="2"/>
      <c r="K29" s="185"/>
      <c r="L29" s="27"/>
      <c r="M29" s="4"/>
    </row>
    <row r="30" spans="1:13" ht="15.75" x14ac:dyDescent="0.25">
      <c r="A30" s="47"/>
      <c r="B30" s="96"/>
      <c r="C30" s="96"/>
      <c r="D30" s="96"/>
      <c r="E30" s="155"/>
      <c r="F30" s="161"/>
      <c r="G30" s="48"/>
      <c r="H30" s="101"/>
      <c r="I30" s="2"/>
      <c r="J30" s="2"/>
      <c r="K30" s="154"/>
      <c r="L30" s="25"/>
      <c r="M30" s="4"/>
    </row>
    <row r="31" spans="1:13" ht="15.75" x14ac:dyDescent="0.25">
      <c r="A31" s="47" t="s">
        <v>5</v>
      </c>
      <c r="B31" s="96"/>
      <c r="C31" s="96"/>
      <c r="D31" s="96"/>
      <c r="E31" s="155"/>
      <c r="F31" s="161"/>
      <c r="G31" s="48"/>
      <c r="H31" s="101"/>
      <c r="I31" s="186"/>
      <c r="J31" s="2"/>
      <c r="K31" s="154"/>
      <c r="L31" s="25"/>
      <c r="M31" s="4"/>
    </row>
    <row r="32" spans="1:13" ht="15.75" x14ac:dyDescent="0.25">
      <c r="A32" s="183" t="s">
        <v>283</v>
      </c>
      <c r="B32" s="96"/>
      <c r="C32" s="96"/>
      <c r="D32" s="96"/>
      <c r="E32" s="223">
        <f>'Input Appendices'!C44</f>
        <v>0</v>
      </c>
      <c r="F32" s="161"/>
      <c r="G32" s="48" t="s">
        <v>2</v>
      </c>
      <c r="H32" s="101" t="s">
        <v>96</v>
      </c>
      <c r="I32" s="188" t="s">
        <v>279</v>
      </c>
      <c r="J32" s="2"/>
      <c r="K32" s="154"/>
      <c r="L32" s="25"/>
      <c r="M32" s="4"/>
    </row>
    <row r="33" spans="1:13" ht="45" x14ac:dyDescent="0.2">
      <c r="A33" s="189" t="s">
        <v>263</v>
      </c>
      <c r="B33" s="96"/>
      <c r="C33" s="96"/>
      <c r="D33" s="96"/>
      <c r="E33" s="222"/>
      <c r="F33" s="161"/>
      <c r="G33" s="48" t="s">
        <v>4</v>
      </c>
      <c r="H33" s="101"/>
      <c r="I33" s="221"/>
      <c r="J33" s="2"/>
      <c r="K33" s="154"/>
      <c r="L33" s="27"/>
      <c r="M33" s="4"/>
    </row>
    <row r="34" spans="1:13" ht="15.75" x14ac:dyDescent="0.25">
      <c r="A34" s="47"/>
      <c r="B34" s="96"/>
      <c r="C34" s="96"/>
      <c r="D34" s="96"/>
      <c r="E34" s="155"/>
      <c r="F34" s="161"/>
      <c r="G34" s="48"/>
      <c r="H34" s="101"/>
      <c r="I34" s="188" t="s">
        <v>279</v>
      </c>
      <c r="J34" s="2"/>
      <c r="K34" s="154"/>
      <c r="L34" s="27"/>
      <c r="M34" s="4"/>
    </row>
    <row r="35" spans="1:13" ht="30" x14ac:dyDescent="0.2">
      <c r="A35" s="189" t="s">
        <v>264</v>
      </c>
      <c r="B35" s="96"/>
      <c r="C35" s="96"/>
      <c r="D35" s="96"/>
      <c r="E35" s="222"/>
      <c r="F35" s="161"/>
      <c r="G35" s="48" t="s">
        <v>99</v>
      </c>
      <c r="H35" s="101"/>
      <c r="I35" s="221"/>
      <c r="J35" s="2"/>
      <c r="K35" s="154"/>
      <c r="L35" s="27"/>
      <c r="M35" s="4"/>
    </row>
    <row r="36" spans="1:13" ht="15.75" x14ac:dyDescent="0.25">
      <c r="A36" s="47"/>
      <c r="B36" s="96"/>
      <c r="C36" s="96"/>
      <c r="D36" s="96"/>
      <c r="E36" s="155"/>
      <c r="F36" s="161"/>
      <c r="G36" s="48"/>
      <c r="H36" s="101"/>
      <c r="I36" s="2"/>
      <c r="J36" s="96"/>
      <c r="K36" s="190"/>
      <c r="L36" s="27"/>
      <c r="M36" s="4"/>
    </row>
    <row r="37" spans="1:13" ht="15.75" x14ac:dyDescent="0.25">
      <c r="A37" s="47" t="s">
        <v>104</v>
      </c>
      <c r="B37" s="96"/>
      <c r="C37" s="96"/>
      <c r="D37" s="96"/>
      <c r="E37" s="223">
        <f>'Input Appendices'!C56</f>
        <v>0</v>
      </c>
      <c r="F37" s="161"/>
      <c r="G37" s="48" t="s">
        <v>6</v>
      </c>
      <c r="H37" s="101" t="s">
        <v>210</v>
      </c>
      <c r="I37" s="2"/>
      <c r="J37" s="2"/>
      <c r="K37" s="154"/>
      <c r="L37" s="25"/>
      <c r="M37" s="4"/>
    </row>
    <row r="38" spans="1:13" ht="15.75" x14ac:dyDescent="0.25">
      <c r="A38" s="47" t="s">
        <v>293</v>
      </c>
      <c r="B38" s="96"/>
      <c r="C38" s="96"/>
      <c r="D38" s="96"/>
      <c r="E38" s="223">
        <f>'Input Appendices'!C64</f>
        <v>0</v>
      </c>
      <c r="F38" s="161"/>
      <c r="G38" s="48" t="s">
        <v>7</v>
      </c>
      <c r="H38" s="101" t="s">
        <v>70</v>
      </c>
      <c r="I38" s="2"/>
      <c r="J38" s="2"/>
      <c r="K38" s="154"/>
      <c r="L38" s="25"/>
      <c r="M38" s="4"/>
    </row>
    <row r="39" spans="1:13" ht="15.75" x14ac:dyDescent="0.25">
      <c r="A39" s="47" t="s">
        <v>292</v>
      </c>
      <c r="B39" s="96"/>
      <c r="C39" s="96"/>
      <c r="D39" s="96"/>
      <c r="E39" s="223">
        <f>'Input Appendices'!C85</f>
        <v>0</v>
      </c>
      <c r="F39" s="161"/>
      <c r="G39" s="48" t="s">
        <v>8</v>
      </c>
      <c r="H39" s="101" t="s">
        <v>71</v>
      </c>
      <c r="I39" s="2"/>
      <c r="J39" s="2"/>
      <c r="K39" s="154"/>
      <c r="L39" s="25"/>
      <c r="M39" s="4"/>
    </row>
    <row r="40" spans="1:13" ht="15.75" x14ac:dyDescent="0.25">
      <c r="A40" s="47"/>
      <c r="B40" s="96"/>
      <c r="C40" s="96"/>
      <c r="D40" s="96"/>
      <c r="E40" s="155"/>
      <c r="F40" s="161"/>
      <c r="G40" s="48"/>
      <c r="H40" s="101"/>
      <c r="I40" s="2"/>
      <c r="J40" s="2"/>
      <c r="K40" s="154"/>
      <c r="L40" s="25"/>
      <c r="M40" s="4"/>
    </row>
    <row r="41" spans="1:13" ht="15.75" x14ac:dyDescent="0.25">
      <c r="A41" s="191" t="s">
        <v>312</v>
      </c>
      <c r="B41" s="96"/>
      <c r="C41" s="96"/>
      <c r="D41" s="96"/>
      <c r="E41" s="187">
        <f>E29+E32+E33+E35+E37+E38+E39</f>
        <v>0</v>
      </c>
      <c r="F41" s="161"/>
      <c r="G41" s="48" t="s">
        <v>100</v>
      </c>
      <c r="H41" s="101"/>
      <c r="I41" s="2"/>
      <c r="J41" s="2"/>
      <c r="K41" s="154"/>
      <c r="L41" s="25"/>
      <c r="M41" s="4"/>
    </row>
    <row r="42" spans="1:13" ht="15.75" x14ac:dyDescent="0.25">
      <c r="A42" s="42"/>
      <c r="B42" s="96"/>
      <c r="C42" s="96"/>
      <c r="D42" s="96"/>
      <c r="E42" s="155"/>
      <c r="F42" s="161"/>
      <c r="G42" s="48"/>
      <c r="H42" s="101"/>
      <c r="I42" s="2"/>
      <c r="J42" s="2"/>
      <c r="K42" s="154"/>
      <c r="L42" s="25"/>
      <c r="M42" s="4"/>
    </row>
    <row r="43" spans="1:13" ht="15.75" x14ac:dyDescent="0.25">
      <c r="A43" s="47" t="s">
        <v>1</v>
      </c>
      <c r="B43" s="96"/>
      <c r="C43" s="96"/>
      <c r="D43" s="96"/>
      <c r="E43" s="155"/>
      <c r="F43" s="161"/>
      <c r="G43" s="48"/>
      <c r="H43" s="101"/>
      <c r="I43" s="2"/>
      <c r="J43" s="2"/>
      <c r="K43" s="192"/>
      <c r="L43" s="28"/>
      <c r="M43" s="4"/>
    </row>
    <row r="44" spans="1:13" ht="15.75" x14ac:dyDescent="0.25">
      <c r="A44" s="183" t="s">
        <v>84</v>
      </c>
      <c r="B44" s="96"/>
      <c r="C44" s="96"/>
      <c r="D44" s="96"/>
      <c r="E44" s="220"/>
      <c r="F44" s="161"/>
      <c r="G44" s="48" t="s">
        <v>9</v>
      </c>
      <c r="H44" s="2" t="s">
        <v>353</v>
      </c>
      <c r="I44" s="2"/>
      <c r="J44" s="2"/>
      <c r="K44" s="193"/>
      <c r="L44" s="27"/>
      <c r="M44" s="4"/>
    </row>
    <row r="45" spans="1:13" ht="30" x14ac:dyDescent="0.25">
      <c r="A45" s="189" t="s">
        <v>102</v>
      </c>
      <c r="B45" s="96"/>
      <c r="C45" s="96"/>
      <c r="D45" s="96"/>
      <c r="E45" s="220"/>
      <c r="F45" s="184"/>
      <c r="G45" s="48" t="s">
        <v>10</v>
      </c>
      <c r="H45" s="101" t="s">
        <v>354</v>
      </c>
      <c r="I45" s="2"/>
      <c r="J45" s="2"/>
      <c r="K45" s="185"/>
      <c r="L45" s="27"/>
      <c r="M45" s="4"/>
    </row>
    <row r="46" spans="1:13" ht="15.75" x14ac:dyDescent="0.25">
      <c r="A46" s="47"/>
      <c r="B46" s="96"/>
      <c r="C46" s="96"/>
      <c r="D46" s="96"/>
      <c r="E46" s="155"/>
      <c r="F46" s="184"/>
      <c r="G46" s="48"/>
      <c r="H46" s="101"/>
      <c r="I46" s="2"/>
      <c r="J46" s="2"/>
      <c r="K46" s="185"/>
      <c r="L46" s="27"/>
      <c r="M46" s="4"/>
    </row>
    <row r="47" spans="1:13" ht="15.75" x14ac:dyDescent="0.25">
      <c r="A47" s="47" t="s">
        <v>3</v>
      </c>
      <c r="B47" s="96"/>
      <c r="C47" s="96"/>
      <c r="D47" s="96"/>
      <c r="E47" s="155"/>
      <c r="F47" s="161"/>
      <c r="G47" s="48"/>
      <c r="H47" s="101"/>
      <c r="I47" s="2"/>
      <c r="J47" s="2"/>
      <c r="K47" s="154"/>
      <c r="L47" s="25"/>
      <c r="M47" s="4"/>
    </row>
    <row r="48" spans="1:13" ht="15.75" x14ac:dyDescent="0.25">
      <c r="A48" s="47" t="s">
        <v>294</v>
      </c>
      <c r="B48" s="96"/>
      <c r="C48" s="96"/>
      <c r="D48" s="96"/>
      <c r="E48" s="223">
        <f>'Input Appendices'!E146</f>
        <v>0</v>
      </c>
      <c r="F48" s="184"/>
      <c r="G48" s="48" t="s">
        <v>11</v>
      </c>
      <c r="H48" s="101" t="s">
        <v>134</v>
      </c>
      <c r="I48" s="2"/>
      <c r="J48" s="2"/>
      <c r="K48" s="154"/>
      <c r="L48" s="25"/>
      <c r="M48" s="4"/>
    </row>
    <row r="49" spans="1:13" ht="15.75" x14ac:dyDescent="0.25">
      <c r="A49" s="183"/>
      <c r="B49" s="96"/>
      <c r="C49" s="96"/>
      <c r="D49" s="96"/>
      <c r="E49" s="155"/>
      <c r="F49" s="184"/>
      <c r="G49" s="48"/>
      <c r="H49" s="101"/>
      <c r="I49" s="2"/>
      <c r="J49" s="2"/>
      <c r="K49" s="193"/>
      <c r="L49" s="29"/>
      <c r="M49" s="4"/>
    </row>
    <row r="50" spans="1:13" ht="15.75" x14ac:dyDescent="0.25">
      <c r="A50" s="42"/>
      <c r="B50" s="96"/>
      <c r="C50" s="96"/>
      <c r="D50" s="96"/>
      <c r="E50" s="155"/>
      <c r="F50" s="161"/>
      <c r="G50" s="48"/>
      <c r="H50" s="101"/>
      <c r="I50" s="2"/>
      <c r="J50" s="2"/>
      <c r="K50" s="154"/>
      <c r="L50" s="25"/>
      <c r="M50" s="4"/>
    </row>
    <row r="51" spans="1:13" ht="15.75" x14ac:dyDescent="0.25">
      <c r="A51" s="194"/>
      <c r="B51" s="96"/>
      <c r="C51" s="96"/>
      <c r="D51" s="96"/>
      <c r="E51" s="155"/>
      <c r="F51" s="161"/>
      <c r="G51" s="48"/>
      <c r="H51" s="96"/>
      <c r="I51" s="2"/>
      <c r="J51" s="2"/>
      <c r="K51" s="193"/>
      <c r="L51" s="27"/>
      <c r="M51" s="4"/>
    </row>
    <row r="52" spans="1:13" ht="15.75" x14ac:dyDescent="0.25">
      <c r="A52" s="191" t="s">
        <v>313</v>
      </c>
      <c r="B52" s="96"/>
      <c r="C52" s="96"/>
      <c r="D52" s="96"/>
      <c r="E52" s="187">
        <f>E41+E44+E45-E48</f>
        <v>0</v>
      </c>
      <c r="F52" s="161"/>
      <c r="G52" s="48" t="s">
        <v>101</v>
      </c>
      <c r="H52" s="101"/>
      <c r="I52" s="2"/>
      <c r="J52" s="2"/>
      <c r="K52" s="193"/>
      <c r="L52" s="25"/>
      <c r="M52" s="4"/>
    </row>
    <row r="53" spans="1:13" ht="15.75" x14ac:dyDescent="0.25">
      <c r="A53" s="42"/>
      <c r="B53" s="96"/>
      <c r="C53" s="96"/>
      <c r="D53" s="96"/>
      <c r="E53" s="155"/>
      <c r="F53" s="161"/>
      <c r="G53" s="48"/>
      <c r="H53" s="101"/>
      <c r="I53" s="2"/>
      <c r="J53" s="2"/>
      <c r="K53" s="154"/>
      <c r="L53" s="25"/>
      <c r="M53" s="4"/>
    </row>
    <row r="54" spans="1:13" ht="15.75" x14ac:dyDescent="0.25">
      <c r="A54" s="172"/>
      <c r="B54" s="173"/>
      <c r="C54" s="173"/>
      <c r="D54" s="173"/>
      <c r="E54" s="174"/>
      <c r="F54" s="175"/>
      <c r="G54" s="176"/>
      <c r="H54" s="177"/>
      <c r="I54" s="178"/>
      <c r="J54" s="178"/>
      <c r="K54" s="179"/>
      <c r="L54" s="25"/>
      <c r="M54" s="4"/>
    </row>
    <row r="55" spans="1:13" ht="15.75" x14ac:dyDescent="0.25">
      <c r="A55" s="195" t="s">
        <v>12</v>
      </c>
      <c r="B55" s="163"/>
      <c r="C55" s="163"/>
      <c r="D55" s="163"/>
      <c r="E55" s="164"/>
      <c r="F55" s="165"/>
      <c r="G55" s="166"/>
      <c r="H55" s="181"/>
      <c r="I55" s="182"/>
      <c r="J55" s="233"/>
      <c r="K55" s="234"/>
      <c r="L55" s="25"/>
      <c r="M55" s="4"/>
    </row>
    <row r="56" spans="1:13" ht="15.75" x14ac:dyDescent="0.25">
      <c r="A56" s="196" t="s">
        <v>105</v>
      </c>
      <c r="B56" s="96"/>
      <c r="C56" s="96"/>
      <c r="D56" s="96"/>
      <c r="E56" s="155"/>
      <c r="F56" s="161"/>
      <c r="G56" s="48"/>
      <c r="H56" s="101"/>
      <c r="I56" s="2"/>
      <c r="J56" s="2"/>
      <c r="K56" s="154"/>
      <c r="L56" s="25"/>
      <c r="M56" s="4"/>
    </row>
    <row r="57" spans="1:13" ht="30" x14ac:dyDescent="0.25">
      <c r="A57" s="196" t="s">
        <v>13</v>
      </c>
      <c r="B57" s="96"/>
      <c r="C57" s="96"/>
      <c r="D57" s="96"/>
      <c r="E57" s="220"/>
      <c r="F57" s="161"/>
      <c r="G57" s="48" t="s">
        <v>14</v>
      </c>
      <c r="H57" s="101" t="s">
        <v>367</v>
      </c>
      <c r="I57" s="2"/>
      <c r="J57" s="2"/>
      <c r="K57" s="154"/>
      <c r="L57" s="25"/>
      <c r="M57" s="4"/>
    </row>
    <row r="58" spans="1:13" ht="45" x14ac:dyDescent="0.25">
      <c r="A58" s="196" t="s">
        <v>278</v>
      </c>
      <c r="B58" s="96"/>
      <c r="C58" s="96"/>
      <c r="D58" s="96"/>
      <c r="E58" s="220"/>
      <c r="F58" s="161"/>
      <c r="G58" s="48" t="s">
        <v>277</v>
      </c>
      <c r="H58" s="1" t="s">
        <v>371</v>
      </c>
      <c r="I58" s="101"/>
      <c r="J58" s="101"/>
      <c r="K58" s="185"/>
      <c r="L58" s="27"/>
      <c r="M58" s="4"/>
    </row>
    <row r="59" spans="1:13" ht="15.75" x14ac:dyDescent="0.25">
      <c r="A59" s="196"/>
      <c r="B59" s="96"/>
      <c r="C59" s="96"/>
      <c r="D59" s="96"/>
      <c r="E59" s="236">
        <f>E58-E35-E37</f>
        <v>0</v>
      </c>
      <c r="F59" s="161"/>
      <c r="G59" s="48" t="s">
        <v>368</v>
      </c>
      <c r="H59" s="1"/>
      <c r="I59" s="101"/>
      <c r="J59" s="101"/>
      <c r="K59" s="185"/>
      <c r="L59" s="27"/>
      <c r="M59" s="4"/>
    </row>
    <row r="60" spans="1:13" ht="15.75" x14ac:dyDescent="0.25">
      <c r="A60" s="197"/>
      <c r="B60" s="96"/>
      <c r="C60" s="96"/>
      <c r="D60" s="96"/>
      <c r="E60" s="155"/>
      <c r="F60" s="161"/>
      <c r="G60" s="48"/>
      <c r="H60" s="1"/>
      <c r="I60" s="101"/>
      <c r="J60" s="101"/>
      <c r="K60" s="185"/>
      <c r="L60" s="27"/>
      <c r="M60" s="4"/>
    </row>
    <row r="61" spans="1:13" ht="15.75" x14ac:dyDescent="0.25">
      <c r="A61" s="196" t="s">
        <v>276</v>
      </c>
      <c r="B61" s="96"/>
      <c r="C61" s="96"/>
      <c r="D61" s="96"/>
      <c r="E61" s="155"/>
      <c r="F61" s="161"/>
      <c r="G61" s="48"/>
      <c r="H61" s="1"/>
      <c r="I61" s="101"/>
      <c r="J61" s="101"/>
      <c r="K61" s="185"/>
      <c r="L61" s="27"/>
      <c r="M61" s="4"/>
    </row>
    <row r="62" spans="1:13" ht="15.75" x14ac:dyDescent="0.25">
      <c r="A62" s="197"/>
      <c r="B62" s="96"/>
      <c r="C62" s="96"/>
      <c r="D62" s="96"/>
      <c r="E62" s="155"/>
      <c r="F62" s="161"/>
      <c r="G62" s="48"/>
      <c r="H62" s="1"/>
      <c r="I62" s="188" t="s">
        <v>279</v>
      </c>
      <c r="J62" s="101"/>
      <c r="K62" s="185"/>
      <c r="L62" s="27"/>
      <c r="M62" s="4"/>
    </row>
    <row r="63" spans="1:13" ht="15.75" x14ac:dyDescent="0.2">
      <c r="A63" s="235"/>
      <c r="B63" s="96"/>
      <c r="C63" s="96"/>
      <c r="D63" s="96"/>
      <c r="E63" s="222"/>
      <c r="F63" s="161"/>
      <c r="G63" s="48" t="s">
        <v>369</v>
      </c>
      <c r="H63" s="1"/>
      <c r="I63" s="221"/>
      <c r="J63" s="101"/>
      <c r="K63" s="185"/>
      <c r="L63" s="27"/>
      <c r="M63" s="4"/>
    </row>
    <row r="64" spans="1:13" ht="15.75" x14ac:dyDescent="0.2">
      <c r="A64" s="197"/>
      <c r="B64" s="96"/>
      <c r="C64" s="96"/>
      <c r="D64" s="96"/>
      <c r="E64" s="155"/>
      <c r="F64" s="161"/>
      <c r="G64" s="48"/>
      <c r="H64" s="1"/>
      <c r="I64" s="198"/>
      <c r="J64" s="101"/>
      <c r="K64" s="185"/>
      <c r="L64" s="27"/>
      <c r="M64" s="4"/>
    </row>
    <row r="65" spans="1:13" ht="15.75" x14ac:dyDescent="0.25">
      <c r="A65" s="196" t="s">
        <v>296</v>
      </c>
      <c r="B65" s="96"/>
      <c r="C65" s="96"/>
      <c r="D65" s="96"/>
      <c r="E65" s="187">
        <f>E59-E63</f>
        <v>0</v>
      </c>
      <c r="F65" s="161"/>
      <c r="G65" s="48" t="s">
        <v>370</v>
      </c>
      <c r="H65" s="1"/>
      <c r="I65" s="101"/>
      <c r="J65" s="101"/>
      <c r="K65" s="185"/>
      <c r="L65" s="27"/>
      <c r="M65" s="4"/>
    </row>
    <row r="66" spans="1:13" ht="15.75" x14ac:dyDescent="0.25">
      <c r="A66" s="196"/>
      <c r="B66" s="96"/>
      <c r="C66" s="96"/>
      <c r="D66" s="96"/>
      <c r="E66" s="155"/>
      <c r="F66" s="161"/>
      <c r="G66" s="48"/>
      <c r="H66" s="1"/>
      <c r="I66" s="101"/>
      <c r="J66" s="101"/>
      <c r="K66" s="185"/>
      <c r="L66" s="27"/>
      <c r="M66" s="4"/>
    </row>
    <row r="67" spans="1:13" ht="15.75" x14ac:dyDescent="0.25">
      <c r="A67" s="197"/>
      <c r="B67" s="96"/>
      <c r="C67" s="96"/>
      <c r="D67" s="96"/>
      <c r="E67" s="155"/>
      <c r="F67" s="161"/>
      <c r="G67" s="48"/>
      <c r="H67" s="101"/>
      <c r="I67" s="101"/>
      <c r="J67" s="101"/>
      <c r="K67" s="199"/>
      <c r="L67" s="27"/>
      <c r="M67" s="4"/>
    </row>
    <row r="68" spans="1:13" ht="15.75" x14ac:dyDescent="0.25">
      <c r="A68" s="196" t="s">
        <v>266</v>
      </c>
      <c r="B68" s="96"/>
      <c r="C68" s="96"/>
      <c r="D68" s="96"/>
      <c r="E68" s="187">
        <f>E57+E65</f>
        <v>0</v>
      </c>
      <c r="F68" s="161"/>
      <c r="G68" s="48" t="s">
        <v>16</v>
      </c>
      <c r="H68" s="101"/>
      <c r="I68" s="2"/>
      <c r="J68" s="2"/>
      <c r="K68" s="154"/>
      <c r="L68" s="25"/>
      <c r="M68" s="4"/>
    </row>
    <row r="69" spans="1:13" ht="30" x14ac:dyDescent="0.25">
      <c r="A69" s="204" t="s">
        <v>336</v>
      </c>
      <c r="B69" s="96"/>
      <c r="C69" s="96"/>
      <c r="D69" s="96"/>
      <c r="E69" s="229"/>
      <c r="F69" s="161" t="s">
        <v>53</v>
      </c>
      <c r="G69" s="48" t="s">
        <v>17</v>
      </c>
      <c r="H69" s="101" t="s">
        <v>64</v>
      </c>
      <c r="I69" s="2"/>
      <c r="J69" s="2"/>
      <c r="K69" s="154"/>
      <c r="L69" s="25"/>
      <c r="M69" s="4"/>
    </row>
    <row r="70" spans="1:13" ht="15.75" x14ac:dyDescent="0.25">
      <c r="A70" s="196" t="s">
        <v>231</v>
      </c>
      <c r="B70" s="96"/>
      <c r="C70" s="96"/>
      <c r="D70" s="96"/>
      <c r="E70" s="187">
        <f>E68*E69</f>
        <v>0</v>
      </c>
      <c r="F70" s="161"/>
      <c r="G70" s="48" t="s">
        <v>18</v>
      </c>
      <c r="H70" s="101"/>
      <c r="I70" s="200"/>
      <c r="J70" s="2"/>
      <c r="K70" s="154"/>
      <c r="L70" s="25"/>
      <c r="M70" s="4"/>
    </row>
    <row r="71" spans="1:13" ht="15.75" x14ac:dyDescent="0.25">
      <c r="A71" s="196"/>
      <c r="B71" s="96"/>
      <c r="C71" s="96"/>
      <c r="D71" s="96"/>
      <c r="E71" s="48"/>
      <c r="F71" s="161"/>
      <c r="G71" s="48"/>
      <c r="H71" s="101"/>
      <c r="I71" s="200"/>
      <c r="J71" s="2"/>
      <c r="K71" s="154"/>
      <c r="L71" s="25"/>
      <c r="M71" s="4"/>
    </row>
    <row r="72" spans="1:13" ht="15.75" x14ac:dyDescent="0.25">
      <c r="A72" s="196" t="s">
        <v>219</v>
      </c>
      <c r="B72" s="96"/>
      <c r="C72" s="96"/>
      <c r="D72" s="96"/>
      <c r="E72" s="155"/>
      <c r="F72" s="161"/>
      <c r="G72" s="48"/>
      <c r="H72" s="101"/>
      <c r="I72" s="186"/>
      <c r="J72" s="2"/>
      <c r="K72" s="154"/>
      <c r="L72" s="25"/>
      <c r="M72" s="4"/>
    </row>
    <row r="73" spans="1:13" ht="15.75" x14ac:dyDescent="0.25">
      <c r="A73" s="196" t="s">
        <v>291</v>
      </c>
      <c r="B73" s="96"/>
      <c r="C73" s="96"/>
      <c r="D73" s="96"/>
      <c r="E73" s="187">
        <f>'Input Appendices'!C95</f>
        <v>0</v>
      </c>
      <c r="F73" s="161"/>
      <c r="G73" s="48" t="s">
        <v>268</v>
      </c>
      <c r="H73" s="1" t="s">
        <v>244</v>
      </c>
      <c r="I73" s="2"/>
      <c r="J73" s="101"/>
      <c r="K73" s="154"/>
      <c r="L73" s="27"/>
      <c r="M73" s="4"/>
    </row>
    <row r="74" spans="1:13" ht="15.75" x14ac:dyDescent="0.25">
      <c r="A74" s="196"/>
      <c r="B74" s="96"/>
      <c r="C74" s="96"/>
      <c r="D74" s="96"/>
      <c r="E74" s="155"/>
      <c r="F74" s="161"/>
      <c r="G74" s="48"/>
      <c r="H74" s="1"/>
      <c r="I74" s="2"/>
      <c r="J74" s="101"/>
      <c r="K74" s="154"/>
      <c r="L74" s="27"/>
      <c r="M74" s="4"/>
    </row>
    <row r="75" spans="1:13" ht="15.75" x14ac:dyDescent="0.25">
      <c r="A75" s="196"/>
      <c r="B75" s="96"/>
      <c r="C75" s="96"/>
      <c r="D75" s="96"/>
      <c r="E75" s="155"/>
      <c r="F75" s="161"/>
      <c r="G75" s="48"/>
      <c r="H75" s="101"/>
      <c r="I75" s="186"/>
      <c r="J75" s="2"/>
      <c r="K75" s="154"/>
      <c r="L75" s="27"/>
      <c r="M75" s="4"/>
    </row>
    <row r="76" spans="1:13" ht="15.75" x14ac:dyDescent="0.25">
      <c r="A76" s="196" t="s">
        <v>290</v>
      </c>
      <c r="B76" s="96"/>
      <c r="C76" s="96"/>
      <c r="D76" s="96"/>
      <c r="E76" s="187">
        <f>'Input Appendices'!C110</f>
        <v>0</v>
      </c>
      <c r="F76" s="161"/>
      <c r="G76" s="48" t="s">
        <v>269</v>
      </c>
      <c r="H76" s="1" t="s">
        <v>327</v>
      </c>
      <c r="I76" s="2"/>
      <c r="J76" s="101"/>
      <c r="K76" s="154"/>
      <c r="L76" s="27"/>
      <c r="M76" s="4"/>
    </row>
    <row r="77" spans="1:13" ht="15.75" x14ac:dyDescent="0.25">
      <c r="A77" s="196"/>
      <c r="B77" s="96"/>
      <c r="C77" s="96"/>
      <c r="D77" s="96"/>
      <c r="E77" s="155"/>
      <c r="F77" s="161"/>
      <c r="G77" s="48"/>
      <c r="H77" s="101"/>
      <c r="I77" s="101"/>
      <c r="J77" s="101"/>
      <c r="K77" s="154"/>
      <c r="L77" s="27"/>
      <c r="M77" s="4"/>
    </row>
    <row r="78" spans="1:13" ht="15.75" x14ac:dyDescent="0.25">
      <c r="A78" s="196" t="s">
        <v>220</v>
      </c>
      <c r="B78" s="96"/>
      <c r="C78" s="96"/>
      <c r="D78" s="96"/>
      <c r="E78" s="187">
        <f>AVERAGE(E73, E76)</f>
        <v>0</v>
      </c>
      <c r="F78" s="38"/>
      <c r="G78" s="48" t="s">
        <v>135</v>
      </c>
      <c r="H78" s="101"/>
      <c r="I78" s="2"/>
      <c r="J78" s="2"/>
      <c r="K78" s="154"/>
      <c r="L78" s="25"/>
      <c r="M78" s="4"/>
    </row>
    <row r="79" spans="1:13" ht="15.75" x14ac:dyDescent="0.25">
      <c r="A79" s="196" t="s">
        <v>19</v>
      </c>
      <c r="B79" s="96"/>
      <c r="C79" s="96"/>
      <c r="D79" s="96"/>
      <c r="E79" s="187">
        <f>E70+E78</f>
        <v>0</v>
      </c>
      <c r="F79" s="161"/>
      <c r="G79" s="48" t="s">
        <v>20</v>
      </c>
      <c r="H79" s="101"/>
      <c r="I79" s="38"/>
      <c r="J79" s="2"/>
      <c r="K79" s="154"/>
      <c r="L79" s="25"/>
      <c r="M79" s="4"/>
    </row>
    <row r="80" spans="1:13" ht="15.75" x14ac:dyDescent="0.25">
      <c r="A80" s="196"/>
      <c r="B80" s="96"/>
      <c r="C80" s="96"/>
      <c r="D80" s="96"/>
      <c r="E80" s="155"/>
      <c r="F80" s="161"/>
      <c r="G80" s="48"/>
      <c r="H80" s="101"/>
      <c r="I80" s="2"/>
      <c r="J80" s="2"/>
      <c r="K80" s="154"/>
      <c r="L80" s="25"/>
      <c r="M80" s="4"/>
    </row>
    <row r="81" spans="1:13" ht="30" x14ac:dyDescent="0.25">
      <c r="A81" s="196" t="s">
        <v>280</v>
      </c>
      <c r="B81" s="229"/>
      <c r="C81" s="161" t="s">
        <v>53</v>
      </c>
      <c r="D81" s="96" t="s">
        <v>21</v>
      </c>
      <c r="E81" s="187">
        <f>B81*E79</f>
        <v>0</v>
      </c>
      <c r="F81" s="161"/>
      <c r="G81" s="48" t="s">
        <v>22</v>
      </c>
      <c r="H81" s="101" t="s">
        <v>65</v>
      </c>
      <c r="I81" s="2"/>
      <c r="J81" s="2"/>
      <c r="K81" s="192"/>
      <c r="L81" s="25"/>
      <c r="M81" s="4"/>
    </row>
    <row r="82" spans="1:13" ht="30" x14ac:dyDescent="0.25">
      <c r="A82" s="196" t="s">
        <v>281</v>
      </c>
      <c r="B82" s="229"/>
      <c r="C82" s="161" t="s">
        <v>53</v>
      </c>
      <c r="D82" s="96" t="s">
        <v>23</v>
      </c>
      <c r="E82" s="187">
        <f>B82*E79</f>
        <v>0</v>
      </c>
      <c r="F82" s="161"/>
      <c r="G82" s="48" t="s">
        <v>24</v>
      </c>
      <c r="H82" s="101" t="s">
        <v>66</v>
      </c>
      <c r="I82" s="2"/>
      <c r="J82" s="2"/>
      <c r="K82" s="192"/>
      <c r="L82" s="25"/>
      <c r="M82" s="4"/>
    </row>
    <row r="83" spans="1:13" ht="30" x14ac:dyDescent="0.25">
      <c r="A83" s="196" t="s">
        <v>282</v>
      </c>
      <c r="B83" s="229"/>
      <c r="C83" s="161" t="s">
        <v>53</v>
      </c>
      <c r="D83" s="96" t="s">
        <v>25</v>
      </c>
      <c r="E83" s="187">
        <f>B83*E79</f>
        <v>0</v>
      </c>
      <c r="F83" s="161"/>
      <c r="G83" s="48" t="s">
        <v>26</v>
      </c>
      <c r="H83" s="101" t="s">
        <v>67</v>
      </c>
      <c r="I83" s="2"/>
      <c r="J83" s="2"/>
      <c r="K83" s="192"/>
      <c r="L83" s="25"/>
      <c r="M83" s="4"/>
    </row>
    <row r="84" spans="1:13" s="11" customFormat="1" ht="15.75" x14ac:dyDescent="0.25">
      <c r="A84" s="201"/>
      <c r="B84" s="173"/>
      <c r="C84" s="173"/>
      <c r="D84" s="173"/>
      <c r="E84" s="174"/>
      <c r="F84" s="175"/>
      <c r="G84" s="176"/>
      <c r="H84" s="177"/>
      <c r="I84" s="178"/>
      <c r="J84" s="178"/>
      <c r="K84" s="179"/>
      <c r="L84" s="25"/>
      <c r="M84" s="4"/>
    </row>
    <row r="85" spans="1:13" s="11" customFormat="1" ht="15.75" x14ac:dyDescent="0.25">
      <c r="A85" s="202" t="s">
        <v>265</v>
      </c>
      <c r="B85" s="163"/>
      <c r="C85" s="163"/>
      <c r="D85" s="163"/>
      <c r="E85" s="164"/>
      <c r="F85" s="165"/>
      <c r="G85" s="166"/>
      <c r="H85" s="181"/>
      <c r="I85" s="182"/>
      <c r="J85" s="182"/>
      <c r="K85" s="169"/>
      <c r="L85" s="25"/>
      <c r="M85" s="4"/>
    </row>
    <row r="86" spans="1:13" s="11" customFormat="1" ht="15.75" x14ac:dyDescent="0.25">
      <c r="A86" s="196" t="s">
        <v>233</v>
      </c>
      <c r="B86" s="96"/>
      <c r="C86" s="96"/>
      <c r="D86" s="96"/>
      <c r="E86" s="203" t="e">
        <f>(E52/E83)</f>
        <v>#DIV/0!</v>
      </c>
      <c r="F86" s="161" t="s">
        <v>53</v>
      </c>
      <c r="G86" s="48" t="s">
        <v>240</v>
      </c>
      <c r="H86" s="101"/>
      <c r="I86" s="2"/>
      <c r="J86" s="2"/>
      <c r="K86" s="154"/>
      <c r="L86" s="25"/>
      <c r="M86" s="4"/>
    </row>
    <row r="87" spans="1:13" s="11" customFormat="1" ht="15.75" x14ac:dyDescent="0.25">
      <c r="A87" s="196"/>
      <c r="B87" s="96"/>
      <c r="C87" s="96"/>
      <c r="D87" s="96"/>
      <c r="E87" s="155"/>
      <c r="F87" s="161"/>
      <c r="G87" s="48"/>
      <c r="H87" s="101"/>
      <c r="I87" s="2"/>
      <c r="J87" s="2"/>
      <c r="K87" s="154"/>
      <c r="L87" s="25"/>
      <c r="M87" s="4"/>
    </row>
    <row r="88" spans="1:13" s="11" customFormat="1" ht="30" x14ac:dyDescent="0.25">
      <c r="A88" s="204" t="s">
        <v>232</v>
      </c>
      <c r="B88" s="96"/>
      <c r="C88" s="96"/>
      <c r="D88" s="96"/>
      <c r="E88" s="229"/>
      <c r="F88" s="161" t="s">
        <v>53</v>
      </c>
      <c r="G88" s="48" t="s">
        <v>27</v>
      </c>
      <c r="H88" s="101" t="s">
        <v>64</v>
      </c>
      <c r="I88" s="2"/>
      <c r="J88" s="2"/>
      <c r="K88" s="154"/>
      <c r="L88" s="25"/>
      <c r="M88" s="4"/>
    </row>
    <row r="89" spans="1:13" s="11" customFormat="1" ht="15.75" x14ac:dyDescent="0.25">
      <c r="A89" s="196"/>
      <c r="B89" s="96"/>
      <c r="C89" s="96"/>
      <c r="D89" s="96"/>
      <c r="E89" s="155"/>
      <c r="F89" s="161"/>
      <c r="G89" s="48"/>
      <c r="H89" s="101"/>
      <c r="I89" s="2"/>
      <c r="J89" s="2"/>
      <c r="K89" s="154"/>
      <c r="L89" s="25"/>
      <c r="M89" s="4"/>
    </row>
    <row r="90" spans="1:13" s="11" customFormat="1" ht="15.75" x14ac:dyDescent="0.25">
      <c r="A90" s="196" t="s">
        <v>28</v>
      </c>
      <c r="B90" s="96"/>
      <c r="C90" s="96"/>
      <c r="D90" s="96"/>
      <c r="E90" s="203" t="e">
        <f>E86-E88</f>
        <v>#DIV/0!</v>
      </c>
      <c r="F90" s="161" t="s">
        <v>53</v>
      </c>
      <c r="G90" s="48" t="s">
        <v>74</v>
      </c>
      <c r="H90" s="101"/>
      <c r="I90" s="2"/>
      <c r="J90" s="2"/>
      <c r="K90" s="154"/>
      <c r="L90" s="25"/>
      <c r="M90" s="4"/>
    </row>
    <row r="91" spans="1:13" s="11" customFormat="1" ht="15.75" x14ac:dyDescent="0.25">
      <c r="A91" s="196"/>
      <c r="B91" s="96"/>
      <c r="C91" s="96"/>
      <c r="D91" s="96"/>
      <c r="E91" s="205"/>
      <c r="F91" s="161"/>
      <c r="G91" s="48"/>
      <c r="H91" s="101"/>
      <c r="I91" s="2"/>
      <c r="J91" s="2"/>
      <c r="K91" s="154"/>
      <c r="L91" s="25"/>
      <c r="M91" s="4"/>
    </row>
    <row r="92" spans="1:13" s="11" customFormat="1" ht="60" customHeight="1" x14ac:dyDescent="0.25">
      <c r="A92" s="206" t="s">
        <v>106</v>
      </c>
      <c r="B92" s="96"/>
      <c r="C92" s="96"/>
      <c r="D92" s="96"/>
      <c r="E92" s="207" t="e">
        <f>IF(E90&lt;-3%,"Under-earning",IF(E90&gt;3%,"Over-earning","Within 300 basis points deadband"))</f>
        <v>#DIV/0!</v>
      </c>
      <c r="F92" s="161"/>
      <c r="G92" s="48" t="s">
        <v>75</v>
      </c>
      <c r="H92" s="101"/>
      <c r="I92" s="247" t="s">
        <v>349</v>
      </c>
      <c r="J92" s="247"/>
      <c r="K92" s="249"/>
      <c r="L92" s="25"/>
      <c r="M92" s="4"/>
    </row>
    <row r="93" spans="1:13" s="11" customFormat="1" ht="15.75" x14ac:dyDescent="0.25">
      <c r="A93" s="208"/>
      <c r="B93" s="96"/>
      <c r="C93" s="96"/>
      <c r="D93" s="96"/>
      <c r="E93" s="155"/>
      <c r="F93" s="161"/>
      <c r="G93" s="48"/>
      <c r="H93" s="101"/>
      <c r="I93" s="2"/>
      <c r="J93" s="2"/>
      <c r="K93" s="154"/>
      <c r="L93" s="25"/>
      <c r="M93" s="4"/>
    </row>
    <row r="94" spans="1:13" ht="16.5" thickBot="1" x14ac:dyDescent="0.3">
      <c r="A94" s="209"/>
      <c r="B94" s="158"/>
      <c r="C94" s="158"/>
      <c r="D94" s="158"/>
      <c r="E94" s="159"/>
      <c r="F94" s="210"/>
      <c r="G94" s="211"/>
      <c r="H94" s="212"/>
      <c r="I94" s="45"/>
      <c r="J94" s="45"/>
      <c r="K94" s="213"/>
      <c r="L94" s="31"/>
      <c r="M94" s="4"/>
    </row>
    <row r="95" spans="1:13" ht="12" customHeight="1" x14ac:dyDescent="0.25">
      <c r="A95" s="4"/>
      <c r="B95" s="4"/>
      <c r="C95" s="4"/>
      <c r="D95" s="4"/>
      <c r="E95" s="32"/>
      <c r="F95" s="5"/>
      <c r="G95" s="6"/>
      <c r="H95" s="7"/>
      <c r="I95" s="8"/>
      <c r="J95" s="8"/>
      <c r="K95" s="9"/>
      <c r="L95" s="9"/>
      <c r="M95" s="4"/>
    </row>
    <row r="99" spans="5:5" x14ac:dyDescent="0.25">
      <c r="E99" s="35"/>
    </row>
  </sheetData>
  <protectedRanges>
    <protectedRange sqref="E24 E25 E29 E33 I33 E35 I35 E44 E45 E57 E58:E59 A63 E63 I63 E69 B81 B82 B83 E88" name="ROE Summary"/>
  </protectedRanges>
  <mergeCells count="1">
    <mergeCell ref="I92:K9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17" scale="58" orientation="portrait" r:id="rId1"/>
  <headerFooter>
    <oddHeader xml:space="preserve">&amp;C&amp;20Regulated Return on Equity (ROE) - Summary
</oddHeader>
    <oddFooter>&amp;R&amp;20Page 3</oddFooter>
  </headerFooter>
  <ignoredErrors>
    <ignoredError sqref="E92 E90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J91"/>
  <sheetViews>
    <sheetView topLeftCell="A27" zoomScale="90" zoomScaleNormal="90" zoomScaleSheetLayoutView="80" workbookViewId="0">
      <selection activeCell="B39" sqref="B39"/>
    </sheetView>
  </sheetViews>
  <sheetFormatPr defaultColWidth="8.85546875" defaultRowHeight="15" x14ac:dyDescent="0.25"/>
  <cols>
    <col min="1" max="1" width="79.140625" style="10" customWidth="1"/>
    <col min="2" max="2" width="25.85546875" style="38" customWidth="1"/>
    <col min="3" max="3" width="19.28515625" style="2" customWidth="1"/>
    <col min="4" max="4" width="16.28515625" style="38" customWidth="1"/>
    <col min="5" max="5" width="17.7109375" style="2" customWidth="1"/>
    <col min="6" max="6" width="22.140625" style="2" bestFit="1" customWidth="1"/>
    <col min="7" max="7" width="18.42578125" style="2" customWidth="1"/>
    <col min="8" max="8" width="13.85546875" style="10" customWidth="1"/>
    <col min="9" max="9" width="2.28515625" style="10" customWidth="1"/>
    <col min="10" max="16384" width="8.85546875" style="10"/>
  </cols>
  <sheetData>
    <row r="1" spans="1:9" ht="10.5" customHeight="1" thickBot="1" x14ac:dyDescent="0.3">
      <c r="A1" s="4"/>
      <c r="B1" s="36"/>
      <c r="C1" s="37"/>
      <c r="D1" s="36"/>
      <c r="E1" s="37"/>
      <c r="F1" s="37"/>
      <c r="G1" s="37"/>
      <c r="H1" s="4"/>
      <c r="I1" s="4"/>
    </row>
    <row r="2" spans="1:9" ht="19.5" thickBot="1" x14ac:dyDescent="0.3">
      <c r="A2" s="97" t="s">
        <v>373</v>
      </c>
      <c r="B2" s="98"/>
      <c r="E2" s="39"/>
      <c r="F2" s="39"/>
      <c r="G2" s="39"/>
      <c r="H2" s="14"/>
      <c r="I2" s="4"/>
    </row>
    <row r="3" spans="1:9" ht="18" customHeight="1" x14ac:dyDescent="0.25">
      <c r="A3" s="40"/>
      <c r="E3" s="39"/>
      <c r="F3" s="39"/>
      <c r="G3" s="39"/>
      <c r="H3" s="14"/>
      <c r="I3" s="4"/>
    </row>
    <row r="4" spans="1:9" ht="15.75" x14ac:dyDescent="0.25">
      <c r="A4" s="2" t="s">
        <v>234</v>
      </c>
      <c r="E4" s="39"/>
      <c r="F4" s="39"/>
      <c r="G4" s="39"/>
      <c r="H4" s="14"/>
      <c r="I4" s="4"/>
    </row>
    <row r="5" spans="1:9" x14ac:dyDescent="0.25">
      <c r="A5" s="2"/>
      <c r="E5" s="39"/>
      <c r="F5" s="39"/>
      <c r="G5" s="39"/>
      <c r="H5" s="14"/>
      <c r="I5" s="4"/>
    </row>
    <row r="6" spans="1:9" ht="93.75" x14ac:dyDescent="0.25">
      <c r="A6" s="245" t="s">
        <v>374</v>
      </c>
      <c r="E6" s="39"/>
      <c r="F6" s="39"/>
      <c r="G6" s="39"/>
      <c r="H6" s="14"/>
      <c r="I6" s="4"/>
    </row>
    <row r="7" spans="1:9" x14ac:dyDescent="0.2">
      <c r="A7" s="64" t="s">
        <v>330</v>
      </c>
      <c r="E7" s="39"/>
      <c r="F7" s="39"/>
      <c r="G7" s="39"/>
      <c r="H7" s="14"/>
      <c r="I7" s="4"/>
    </row>
    <row r="8" spans="1:9" x14ac:dyDescent="0.25">
      <c r="A8" s="2"/>
      <c r="E8" s="39"/>
      <c r="F8" s="39"/>
      <c r="G8" s="39"/>
      <c r="H8" s="14"/>
      <c r="I8" s="4"/>
    </row>
    <row r="9" spans="1:9" ht="15.75" x14ac:dyDescent="0.25">
      <c r="A9" s="43" t="s">
        <v>375</v>
      </c>
      <c r="E9" s="39"/>
      <c r="F9" s="39"/>
      <c r="G9" s="39"/>
      <c r="H9" s="14"/>
      <c r="I9" s="4"/>
    </row>
    <row r="10" spans="1:9" x14ac:dyDescent="0.25">
      <c r="A10" s="2" t="s">
        <v>331</v>
      </c>
      <c r="E10" s="39"/>
      <c r="F10" s="39"/>
      <c r="G10" s="39"/>
      <c r="H10" s="14"/>
      <c r="I10" s="4"/>
    </row>
    <row r="11" spans="1:9" x14ac:dyDescent="0.25">
      <c r="A11" s="2"/>
      <c r="E11" s="39"/>
      <c r="F11" s="39"/>
      <c r="G11" s="39"/>
      <c r="H11" s="14"/>
      <c r="I11" s="4"/>
    </row>
    <row r="12" spans="1:9" ht="15.75" thickBot="1" x14ac:dyDescent="0.3">
      <c r="A12" s="1"/>
      <c r="E12" s="39"/>
      <c r="F12" s="39"/>
      <c r="G12" s="39"/>
      <c r="H12" s="14"/>
      <c r="I12" s="4"/>
    </row>
    <row r="13" spans="1:9" x14ac:dyDescent="0.25">
      <c r="A13" s="17" t="s">
        <v>85</v>
      </c>
      <c r="B13" s="18"/>
      <c r="C13" s="87"/>
      <c r="D13" s="10"/>
      <c r="E13" s="39"/>
      <c r="F13" s="39"/>
      <c r="G13" s="39"/>
      <c r="H13" s="14"/>
      <c r="I13" s="4"/>
    </row>
    <row r="14" spans="1:9" x14ac:dyDescent="0.25">
      <c r="A14" s="24"/>
      <c r="B14" s="10"/>
      <c r="C14" s="88"/>
      <c r="D14" s="10"/>
      <c r="E14" s="39"/>
      <c r="F14" s="39"/>
      <c r="G14" s="39"/>
      <c r="H14" s="14"/>
      <c r="I14" s="4"/>
    </row>
    <row r="15" spans="1:9" x14ac:dyDescent="0.25">
      <c r="A15" s="66" t="s">
        <v>86</v>
      </c>
      <c r="B15" s="84"/>
      <c r="C15" s="88"/>
      <c r="D15" s="10"/>
      <c r="E15" s="39"/>
      <c r="F15" s="39"/>
      <c r="G15" s="39"/>
      <c r="H15" s="14"/>
      <c r="I15" s="4"/>
    </row>
    <row r="16" spans="1:9" x14ac:dyDescent="0.25">
      <c r="A16" s="66" t="s">
        <v>323</v>
      </c>
      <c r="B16" s="85"/>
      <c r="C16" s="88"/>
      <c r="D16" s="10"/>
      <c r="E16" s="39"/>
      <c r="F16" s="39"/>
      <c r="G16" s="39"/>
      <c r="H16" s="14"/>
      <c r="I16" s="4"/>
    </row>
    <row r="17" spans="1:10" x14ac:dyDescent="0.25">
      <c r="A17" s="66" t="s">
        <v>87</v>
      </c>
      <c r="B17" s="225"/>
      <c r="C17" s="88"/>
      <c r="D17" s="10"/>
      <c r="E17" s="39"/>
      <c r="F17" s="39"/>
      <c r="G17" s="39"/>
      <c r="H17" s="14"/>
      <c r="I17" s="4"/>
    </row>
    <row r="18" spans="1:10" ht="15.75" thickBot="1" x14ac:dyDescent="0.3">
      <c r="A18" s="89"/>
      <c r="B18" s="90"/>
      <c r="C18" s="91"/>
      <c r="D18" s="10"/>
      <c r="E18" s="39"/>
      <c r="F18" s="39"/>
      <c r="G18" s="39"/>
      <c r="H18" s="14"/>
      <c r="I18" s="4"/>
    </row>
    <row r="19" spans="1:10" ht="15.75" thickBot="1" x14ac:dyDescent="0.3">
      <c r="A19" s="11"/>
      <c r="E19" s="39"/>
      <c r="F19" s="39"/>
      <c r="G19" s="39"/>
      <c r="H19" s="14"/>
      <c r="I19" s="4"/>
    </row>
    <row r="20" spans="1:10" s="2" customFormat="1" ht="15.75" x14ac:dyDescent="0.25">
      <c r="A20" s="69" t="s">
        <v>376</v>
      </c>
      <c r="B20" s="70"/>
      <c r="C20" s="72"/>
      <c r="D20" s="70"/>
      <c r="E20" s="72"/>
      <c r="F20" s="72"/>
      <c r="G20" s="72"/>
      <c r="H20" s="74"/>
      <c r="I20" s="4"/>
      <c r="J20" s="10"/>
    </row>
    <row r="21" spans="1:10" s="2" customFormat="1" x14ac:dyDescent="0.25">
      <c r="A21" s="30"/>
      <c r="B21" s="38"/>
      <c r="D21" s="38"/>
      <c r="H21" s="50"/>
      <c r="I21" s="4"/>
      <c r="J21" s="10"/>
    </row>
    <row r="22" spans="1:10" s="2" customFormat="1" ht="15.75" x14ac:dyDescent="0.25">
      <c r="A22" s="41" t="s">
        <v>377</v>
      </c>
      <c r="B22" s="38"/>
      <c r="D22" s="38"/>
      <c r="H22" s="50"/>
      <c r="I22" s="4"/>
      <c r="J22" s="10"/>
    </row>
    <row r="23" spans="1:10" s="2" customFormat="1" ht="15.75" customHeight="1" x14ac:dyDescent="0.25">
      <c r="A23" s="250" t="s">
        <v>40</v>
      </c>
      <c r="B23" s="103" t="s">
        <v>41</v>
      </c>
      <c r="C23" s="104" t="s">
        <v>42</v>
      </c>
      <c r="D23" s="251" t="s">
        <v>43</v>
      </c>
      <c r="E23" s="253" t="s">
        <v>337</v>
      </c>
      <c r="H23" s="50"/>
      <c r="I23" s="4"/>
      <c r="J23" s="10"/>
    </row>
    <row r="24" spans="1:10" s="2" customFormat="1" ht="15.75" x14ac:dyDescent="0.25">
      <c r="A24" s="250"/>
      <c r="B24" s="105" t="s">
        <v>44</v>
      </c>
      <c r="C24" s="106"/>
      <c r="D24" s="252"/>
      <c r="E24" s="254"/>
      <c r="H24" s="50"/>
      <c r="I24" s="4"/>
      <c r="J24" s="10"/>
    </row>
    <row r="25" spans="1:10" s="2" customFormat="1" ht="15" customHeight="1" x14ac:dyDescent="0.25">
      <c r="A25" s="51" t="s">
        <v>200</v>
      </c>
      <c r="B25" s="237"/>
      <c r="C25" s="121">
        <f>'ROE Summary'!E52</f>
        <v>0</v>
      </c>
      <c r="D25" s="121">
        <f>C25-B25</f>
        <v>0</v>
      </c>
      <c r="E25" s="117" t="e">
        <f>(D25/B25)*100</f>
        <v>#DIV/0!</v>
      </c>
      <c r="F25" s="93"/>
      <c r="H25" s="94"/>
      <c r="I25" s="4"/>
      <c r="J25" s="10"/>
    </row>
    <row r="26" spans="1:10" s="2" customFormat="1" x14ac:dyDescent="0.25">
      <c r="A26" s="51" t="s">
        <v>55</v>
      </c>
      <c r="B26" s="237"/>
      <c r="C26" s="121">
        <f>'ROE Summary'!E83</f>
        <v>0</v>
      </c>
      <c r="D26" s="121">
        <f>C26-B26</f>
        <v>0</v>
      </c>
      <c r="E26" s="117" t="e">
        <f>(D26/B26)*100</f>
        <v>#DIV/0!</v>
      </c>
      <c r="F26" s="93"/>
      <c r="H26" s="94"/>
      <c r="I26" s="4"/>
      <c r="J26" s="10"/>
    </row>
    <row r="27" spans="1:10" s="2" customFormat="1" ht="15.75" x14ac:dyDescent="0.25">
      <c r="A27" s="107" t="s">
        <v>54</v>
      </c>
      <c r="B27" s="122">
        <f>'ROE Summary'!E88</f>
        <v>0</v>
      </c>
      <c r="C27" s="122" t="e">
        <f>'ROE Summary'!E86</f>
        <v>#DIV/0!</v>
      </c>
      <c r="D27" s="123"/>
      <c r="E27" s="122" t="e">
        <f>C27-B27</f>
        <v>#DIV/0!</v>
      </c>
      <c r="H27" s="50"/>
      <c r="I27" s="4"/>
      <c r="J27" s="10"/>
    </row>
    <row r="28" spans="1:10" s="2" customFormat="1" ht="15.75" x14ac:dyDescent="0.25">
      <c r="A28" s="92"/>
      <c r="B28" s="63"/>
      <c r="C28" s="63"/>
      <c r="D28" s="63"/>
      <c r="E28" s="63"/>
      <c r="H28" s="50"/>
      <c r="I28" s="4"/>
      <c r="J28" s="10"/>
    </row>
    <row r="29" spans="1:10" s="2" customFormat="1" x14ac:dyDescent="0.25">
      <c r="A29" s="42" t="s">
        <v>334</v>
      </c>
      <c r="B29" s="63"/>
      <c r="C29" s="63"/>
      <c r="D29" s="63"/>
      <c r="E29" s="63"/>
      <c r="H29" s="50"/>
      <c r="I29" s="4"/>
      <c r="J29" s="10"/>
    </row>
    <row r="30" spans="1:10" s="2" customFormat="1" x14ac:dyDescent="0.25">
      <c r="A30" s="95" t="s">
        <v>338</v>
      </c>
      <c r="B30" s="63"/>
      <c r="C30" s="63"/>
      <c r="D30" s="63"/>
      <c r="E30" s="63"/>
      <c r="H30" s="50"/>
      <c r="I30" s="4"/>
      <c r="J30" s="10"/>
    </row>
    <row r="31" spans="1:10" s="2" customFormat="1" x14ac:dyDescent="0.25">
      <c r="A31" s="95"/>
      <c r="B31" s="63"/>
      <c r="C31" s="63"/>
      <c r="D31" s="63"/>
      <c r="E31" s="63"/>
      <c r="H31" s="50"/>
      <c r="I31" s="4"/>
      <c r="J31" s="10"/>
    </row>
    <row r="32" spans="1:10" s="2" customFormat="1" ht="15.75" x14ac:dyDescent="0.25">
      <c r="A32" s="41" t="s">
        <v>79</v>
      </c>
      <c r="B32" s="63"/>
      <c r="C32" s="63"/>
      <c r="D32" s="63"/>
      <c r="E32" s="63"/>
      <c r="H32" s="50"/>
      <c r="I32" s="4"/>
      <c r="J32" s="10"/>
    </row>
    <row r="33" spans="1:10" s="2" customFormat="1" ht="75.75" customHeight="1" x14ac:dyDescent="0.25">
      <c r="A33" s="239"/>
      <c r="B33" s="63"/>
      <c r="C33" s="63"/>
      <c r="D33" s="63"/>
      <c r="E33" s="63"/>
      <c r="H33" s="50"/>
      <c r="I33" s="4"/>
      <c r="J33" s="10"/>
    </row>
    <row r="34" spans="1:10" s="2" customFormat="1" x14ac:dyDescent="0.25">
      <c r="A34" s="42"/>
      <c r="B34" s="38"/>
      <c r="D34" s="38"/>
      <c r="H34" s="50"/>
      <c r="I34" s="4"/>
      <c r="J34" s="10"/>
    </row>
    <row r="35" spans="1:10" s="2" customFormat="1" ht="15.75" x14ac:dyDescent="0.25">
      <c r="A35" s="41" t="s">
        <v>378</v>
      </c>
      <c r="B35" s="38"/>
      <c r="D35" s="38"/>
      <c r="H35" s="50"/>
      <c r="I35" s="4"/>
      <c r="J35" s="10"/>
    </row>
    <row r="36" spans="1:10" s="2" customFormat="1" ht="15.75" x14ac:dyDescent="0.25">
      <c r="A36" s="115" t="s">
        <v>307</v>
      </c>
      <c r="B36" s="110" t="s">
        <v>43</v>
      </c>
      <c r="C36" s="255" t="s">
        <v>45</v>
      </c>
      <c r="D36" s="255"/>
      <c r="E36" s="255"/>
      <c r="F36" s="255"/>
      <c r="G36" s="255"/>
      <c r="H36" s="50"/>
      <c r="I36" s="4"/>
      <c r="J36" s="10"/>
    </row>
    <row r="37" spans="1:10" s="2" customFormat="1" ht="15.75" x14ac:dyDescent="0.25">
      <c r="A37" s="255" t="s">
        <v>318</v>
      </c>
      <c r="B37" s="255"/>
      <c r="C37" s="255"/>
      <c r="D37" s="255"/>
      <c r="E37" s="255"/>
      <c r="F37" s="255"/>
      <c r="G37" s="255"/>
      <c r="H37" s="50"/>
      <c r="I37" s="4"/>
      <c r="J37" s="10"/>
    </row>
    <row r="38" spans="1:10" s="2" customFormat="1" ht="30.75" customHeight="1" x14ac:dyDescent="0.25">
      <c r="A38" s="124" t="s">
        <v>385</v>
      </c>
      <c r="B38" s="222"/>
      <c r="C38" s="256"/>
      <c r="D38" s="256"/>
      <c r="E38" s="256"/>
      <c r="F38" s="256"/>
      <c r="G38" s="256"/>
      <c r="H38" s="94" t="s">
        <v>153</v>
      </c>
      <c r="I38" s="4"/>
      <c r="J38" s="10"/>
    </row>
    <row r="39" spans="1:10" s="2" customFormat="1" ht="33.75" customHeight="1" x14ac:dyDescent="0.25">
      <c r="A39" s="51" t="s">
        <v>386</v>
      </c>
      <c r="B39" s="121">
        <f>B81</f>
        <v>0</v>
      </c>
      <c r="C39" s="256"/>
      <c r="D39" s="256"/>
      <c r="E39" s="256"/>
      <c r="F39" s="256"/>
      <c r="G39" s="256"/>
      <c r="H39" s="94" t="s">
        <v>211</v>
      </c>
      <c r="I39" s="4"/>
      <c r="J39" s="10"/>
    </row>
    <row r="40" spans="1:10" s="2" customFormat="1" x14ac:dyDescent="0.25">
      <c r="A40" s="51" t="s">
        <v>302</v>
      </c>
      <c r="B40" s="222"/>
      <c r="C40" s="256"/>
      <c r="D40" s="256"/>
      <c r="E40" s="256"/>
      <c r="F40" s="256"/>
      <c r="G40" s="256"/>
      <c r="H40" s="94" t="s">
        <v>154</v>
      </c>
      <c r="I40" s="4"/>
      <c r="J40" s="10"/>
    </row>
    <row r="41" spans="1:10" s="2" customFormat="1" ht="15.75" x14ac:dyDescent="0.25">
      <c r="A41" s="257" t="s">
        <v>308</v>
      </c>
      <c r="B41" s="257"/>
      <c r="C41" s="257"/>
      <c r="D41" s="257"/>
      <c r="E41" s="257"/>
      <c r="F41" s="257"/>
      <c r="G41" s="257"/>
      <c r="H41" s="94"/>
      <c r="I41" s="4"/>
      <c r="J41" s="10"/>
    </row>
    <row r="42" spans="1:10" s="2" customFormat="1" ht="30.75" customHeight="1" x14ac:dyDescent="0.25">
      <c r="A42" s="116" t="s">
        <v>303</v>
      </c>
      <c r="B42" s="222"/>
      <c r="C42" s="256"/>
      <c r="D42" s="256"/>
      <c r="E42" s="256"/>
      <c r="F42" s="256"/>
      <c r="G42" s="256"/>
      <c r="H42" s="94" t="s">
        <v>155</v>
      </c>
      <c r="I42" s="4"/>
      <c r="J42" s="10"/>
    </row>
    <row r="43" spans="1:10" s="2" customFormat="1" ht="31.5" customHeight="1" x14ac:dyDescent="0.25">
      <c r="A43" s="116" t="s">
        <v>304</v>
      </c>
      <c r="B43" s="222"/>
      <c r="C43" s="256"/>
      <c r="D43" s="256"/>
      <c r="E43" s="256"/>
      <c r="F43" s="256"/>
      <c r="G43" s="256"/>
      <c r="H43" s="94" t="s">
        <v>156</v>
      </c>
      <c r="I43" s="4"/>
      <c r="J43" s="10"/>
    </row>
    <row r="44" spans="1:10" s="2" customFormat="1" ht="33" customHeight="1" x14ac:dyDescent="0.25">
      <c r="A44" s="116" t="s">
        <v>305</v>
      </c>
      <c r="B44" s="222"/>
      <c r="C44" s="261"/>
      <c r="D44" s="261"/>
      <c r="E44" s="261"/>
      <c r="F44" s="261"/>
      <c r="G44" s="261"/>
      <c r="H44" s="94" t="s">
        <v>157</v>
      </c>
      <c r="I44" s="4"/>
      <c r="J44" s="10"/>
    </row>
    <row r="45" spans="1:10" s="2" customFormat="1" ht="33" customHeight="1" x14ac:dyDescent="0.25">
      <c r="A45" s="116" t="s">
        <v>306</v>
      </c>
      <c r="B45" s="222"/>
      <c r="C45" s="261"/>
      <c r="D45" s="261"/>
      <c r="E45" s="261"/>
      <c r="F45" s="261"/>
      <c r="G45" s="261"/>
      <c r="H45" s="94" t="s">
        <v>158</v>
      </c>
      <c r="I45" s="4"/>
      <c r="J45" s="10"/>
    </row>
    <row r="46" spans="1:10" s="2" customFormat="1" ht="33.75" customHeight="1" x14ac:dyDescent="0.25">
      <c r="A46" s="262" t="s">
        <v>309</v>
      </c>
      <c r="B46" s="263"/>
      <c r="C46" s="263"/>
      <c r="D46" s="263"/>
      <c r="E46" s="263"/>
      <c r="F46" s="263"/>
      <c r="G46" s="264"/>
      <c r="H46" s="94"/>
      <c r="I46" s="4"/>
      <c r="J46" s="10"/>
    </row>
    <row r="47" spans="1:10" s="2" customFormat="1" ht="33" customHeight="1" x14ac:dyDescent="0.25">
      <c r="A47" s="240"/>
      <c r="B47" s="222"/>
      <c r="C47" s="258"/>
      <c r="D47" s="259"/>
      <c r="E47" s="259"/>
      <c r="F47" s="259"/>
      <c r="G47" s="260"/>
      <c r="H47" s="94" t="s">
        <v>159</v>
      </c>
      <c r="I47" s="4"/>
      <c r="J47" s="10"/>
    </row>
    <row r="48" spans="1:10" s="2" customFormat="1" ht="33" customHeight="1" x14ac:dyDescent="0.25">
      <c r="A48" s="241"/>
      <c r="B48" s="222"/>
      <c r="C48" s="258"/>
      <c r="D48" s="259"/>
      <c r="E48" s="259"/>
      <c r="F48" s="259"/>
      <c r="G48" s="260"/>
      <c r="H48" s="94" t="s">
        <v>160</v>
      </c>
      <c r="I48" s="4"/>
      <c r="J48" s="10"/>
    </row>
    <row r="49" spans="1:10" s="2" customFormat="1" ht="33" customHeight="1" x14ac:dyDescent="0.25">
      <c r="A49" s="241"/>
      <c r="B49" s="222"/>
      <c r="C49" s="258"/>
      <c r="D49" s="259"/>
      <c r="E49" s="259"/>
      <c r="F49" s="259"/>
      <c r="G49" s="260"/>
      <c r="H49" s="94" t="s">
        <v>161</v>
      </c>
      <c r="I49" s="4"/>
      <c r="J49" s="10"/>
    </row>
    <row r="50" spans="1:10" s="2" customFormat="1" ht="33" customHeight="1" x14ac:dyDescent="0.25">
      <c r="A50" s="242"/>
      <c r="B50" s="222"/>
      <c r="C50" s="258"/>
      <c r="D50" s="259"/>
      <c r="E50" s="259"/>
      <c r="F50" s="259"/>
      <c r="G50" s="260"/>
      <c r="H50" s="94" t="s">
        <v>203</v>
      </c>
      <c r="I50" s="4"/>
      <c r="J50" s="10"/>
    </row>
    <row r="51" spans="1:10" s="2" customFormat="1" ht="33" customHeight="1" x14ac:dyDescent="0.25">
      <c r="A51" s="242"/>
      <c r="B51" s="222"/>
      <c r="C51" s="258"/>
      <c r="D51" s="259"/>
      <c r="E51" s="259"/>
      <c r="F51" s="259"/>
      <c r="G51" s="260"/>
      <c r="H51" s="94" t="s">
        <v>162</v>
      </c>
      <c r="I51" s="4"/>
      <c r="J51" s="10"/>
    </row>
    <row r="52" spans="1:10" s="2" customFormat="1" ht="15.75" x14ac:dyDescent="0.25">
      <c r="A52" s="52" t="s">
        <v>379</v>
      </c>
      <c r="B52" s="53">
        <f>B38+B39+B40+B42+B43+B44+B45+B47+B48+B49+B50+B51</f>
        <v>0</v>
      </c>
      <c r="C52" s="2" t="s">
        <v>320</v>
      </c>
      <c r="D52" s="38"/>
      <c r="H52" s="50"/>
      <c r="I52" s="4"/>
      <c r="J52" s="10"/>
    </row>
    <row r="53" spans="1:10" s="2" customFormat="1" ht="15.75" x14ac:dyDescent="0.25">
      <c r="A53" s="52" t="s">
        <v>380</v>
      </c>
      <c r="B53" s="53">
        <f>D25</f>
        <v>0</v>
      </c>
      <c r="C53" s="2" t="s">
        <v>204</v>
      </c>
      <c r="D53" s="38"/>
      <c r="H53" s="50"/>
      <c r="I53" s="4"/>
      <c r="J53" s="10"/>
    </row>
    <row r="54" spans="1:10" s="2" customFormat="1" x14ac:dyDescent="0.25">
      <c r="A54" s="38"/>
      <c r="D54" s="38"/>
      <c r="H54" s="50"/>
      <c r="I54" s="4"/>
      <c r="J54" s="10"/>
    </row>
    <row r="55" spans="1:10" s="2" customFormat="1" ht="15.75" x14ac:dyDescent="0.25">
      <c r="A55" s="52" t="s">
        <v>245</v>
      </c>
      <c r="B55" s="214" t="e">
        <f>(B52/B53)</f>
        <v>#DIV/0!</v>
      </c>
      <c r="C55" s="2" t="s">
        <v>246</v>
      </c>
      <c r="D55" s="38"/>
      <c r="H55" s="50"/>
      <c r="I55" s="4"/>
      <c r="J55" s="10"/>
    </row>
    <row r="56" spans="1:10" s="2" customFormat="1" x14ac:dyDescent="0.25">
      <c r="A56" s="42"/>
      <c r="B56" s="38"/>
      <c r="D56" s="54"/>
      <c r="E56" s="55"/>
      <c r="F56" s="55"/>
      <c r="G56" s="55"/>
      <c r="H56" s="50"/>
      <c r="I56" s="4"/>
      <c r="J56" s="10"/>
    </row>
    <row r="57" spans="1:10" s="2" customFormat="1" x14ac:dyDescent="0.25">
      <c r="A57" s="42"/>
      <c r="B57" s="38"/>
      <c r="D57" s="38"/>
      <c r="H57" s="50"/>
      <c r="I57" s="4"/>
      <c r="J57" s="10"/>
    </row>
    <row r="58" spans="1:10" s="2" customFormat="1" ht="15.75" x14ac:dyDescent="0.25">
      <c r="A58" s="41" t="s">
        <v>381</v>
      </c>
      <c r="B58" s="38"/>
      <c r="D58" s="38"/>
      <c r="H58" s="50"/>
      <c r="I58" s="4"/>
      <c r="J58" s="10"/>
    </row>
    <row r="59" spans="1:10" s="2" customFormat="1" ht="15.75" x14ac:dyDescent="0.25">
      <c r="A59" s="115" t="s">
        <v>307</v>
      </c>
      <c r="B59" s="110" t="s">
        <v>43</v>
      </c>
      <c r="C59" s="255" t="s">
        <v>45</v>
      </c>
      <c r="D59" s="255"/>
      <c r="E59" s="255"/>
      <c r="F59" s="255"/>
      <c r="G59" s="255"/>
      <c r="H59" s="50"/>
      <c r="I59" s="4"/>
      <c r="J59" s="10"/>
    </row>
    <row r="60" spans="1:10" s="2" customFormat="1" ht="31.5" customHeight="1" x14ac:dyDescent="0.25">
      <c r="A60" s="125" t="s">
        <v>310</v>
      </c>
      <c r="B60" s="222"/>
      <c r="C60" s="261"/>
      <c r="D60" s="261"/>
      <c r="E60" s="261"/>
      <c r="F60" s="261"/>
      <c r="G60" s="261"/>
      <c r="H60" s="94" t="s">
        <v>247</v>
      </c>
      <c r="I60" s="4"/>
      <c r="J60" s="10"/>
    </row>
    <row r="61" spans="1:10" s="2" customFormat="1" ht="33" customHeight="1" x14ac:dyDescent="0.25">
      <c r="A61" s="126" t="s">
        <v>311</v>
      </c>
      <c r="B61" s="222"/>
      <c r="C61" s="261"/>
      <c r="D61" s="261"/>
      <c r="E61" s="261"/>
      <c r="F61" s="261"/>
      <c r="G61" s="261"/>
      <c r="H61" s="94" t="s">
        <v>205</v>
      </c>
      <c r="I61" s="4"/>
      <c r="J61" s="10"/>
    </row>
    <row r="62" spans="1:10" s="2" customFormat="1" ht="15.75" x14ac:dyDescent="0.25">
      <c r="A62" s="56" t="s">
        <v>68</v>
      </c>
      <c r="B62" s="121">
        <f>B60+B61</f>
        <v>0</v>
      </c>
      <c r="C62" s="2" t="s">
        <v>248</v>
      </c>
      <c r="D62" s="38"/>
      <c r="H62" s="50"/>
      <c r="I62" s="4"/>
      <c r="J62" s="10"/>
    </row>
    <row r="63" spans="1:10" s="2" customFormat="1" ht="15.75" x14ac:dyDescent="0.25">
      <c r="A63" s="52" t="s">
        <v>69</v>
      </c>
      <c r="B63" s="121">
        <f>B62*40%</f>
        <v>0</v>
      </c>
      <c r="C63" s="2" t="s">
        <v>249</v>
      </c>
      <c r="D63" s="38"/>
      <c r="H63" s="50"/>
      <c r="I63" s="4"/>
      <c r="J63" s="10"/>
    </row>
    <row r="64" spans="1:10" s="2" customFormat="1" ht="15.75" x14ac:dyDescent="0.25">
      <c r="A64" s="52" t="s">
        <v>382</v>
      </c>
      <c r="B64" s="121">
        <f>D26</f>
        <v>0</v>
      </c>
      <c r="C64" s="38" t="s">
        <v>250</v>
      </c>
      <c r="D64" s="38"/>
      <c r="H64" s="50"/>
      <c r="I64" s="4"/>
      <c r="J64" s="10"/>
    </row>
    <row r="65" spans="1:10" s="2" customFormat="1" x14ac:dyDescent="0.25">
      <c r="A65" s="38"/>
      <c r="C65" s="38"/>
      <c r="D65" s="38"/>
      <c r="H65" s="50"/>
      <c r="I65" s="4"/>
      <c r="J65" s="10"/>
    </row>
    <row r="66" spans="1:10" s="2" customFormat="1" ht="15.75" x14ac:dyDescent="0.25">
      <c r="A66" s="52" t="s">
        <v>245</v>
      </c>
      <c r="B66" s="122" t="e">
        <f>(B63/B64)</f>
        <v>#DIV/0!</v>
      </c>
      <c r="C66" s="38" t="s">
        <v>272</v>
      </c>
      <c r="D66" s="38"/>
      <c r="H66" s="50"/>
      <c r="I66" s="4"/>
      <c r="J66" s="10"/>
    </row>
    <row r="67" spans="1:10" s="2" customFormat="1" ht="15.75" thickBot="1" x14ac:dyDescent="0.3">
      <c r="A67" s="46"/>
      <c r="B67" s="44"/>
      <c r="C67" s="45"/>
      <c r="D67" s="44"/>
      <c r="E67" s="45"/>
      <c r="F67" s="45"/>
      <c r="G67" s="45"/>
      <c r="H67" s="57"/>
      <c r="I67" s="4"/>
      <c r="J67" s="10"/>
    </row>
    <row r="68" spans="1:10" s="2" customFormat="1" ht="15.75" thickBot="1" x14ac:dyDescent="0.3">
      <c r="A68" s="10"/>
      <c r="B68" s="38"/>
      <c r="D68" s="38"/>
      <c r="H68" s="10"/>
      <c r="I68" s="4"/>
      <c r="J68" s="10"/>
    </row>
    <row r="69" spans="1:10" s="2" customFormat="1" ht="15.75" x14ac:dyDescent="0.25">
      <c r="A69" s="69" t="s">
        <v>383</v>
      </c>
      <c r="B69" s="70"/>
      <c r="C69" s="72"/>
      <c r="D69" s="70"/>
      <c r="E69" s="72"/>
      <c r="F69" s="72"/>
      <c r="G69" s="72"/>
      <c r="H69" s="74"/>
      <c r="I69" s="4"/>
      <c r="J69" s="10"/>
    </row>
    <row r="70" spans="1:10" s="2" customFormat="1" x14ac:dyDescent="0.25">
      <c r="A70" s="30"/>
      <c r="B70" s="38"/>
      <c r="D70" s="38"/>
      <c r="H70" s="50"/>
      <c r="I70" s="4"/>
      <c r="J70" s="10"/>
    </row>
    <row r="71" spans="1:10" ht="15.75" x14ac:dyDescent="0.25">
      <c r="A71" s="41" t="s">
        <v>387</v>
      </c>
      <c r="H71" s="50"/>
      <c r="I71" s="4"/>
    </row>
    <row r="72" spans="1:10" ht="47.25" x14ac:dyDescent="0.25">
      <c r="A72" s="59" t="s">
        <v>51</v>
      </c>
      <c r="B72" s="108" t="s">
        <v>275</v>
      </c>
      <c r="C72" s="60" t="s">
        <v>50</v>
      </c>
      <c r="D72" s="59" t="s">
        <v>49</v>
      </c>
      <c r="H72" s="50"/>
      <c r="I72" s="4"/>
    </row>
    <row r="73" spans="1:10" x14ac:dyDescent="0.25">
      <c r="A73" s="227"/>
      <c r="B73" s="222"/>
      <c r="C73" s="243"/>
      <c r="D73" s="243"/>
      <c r="E73" s="2" t="s">
        <v>163</v>
      </c>
      <c r="H73" s="50"/>
      <c r="I73" s="4"/>
    </row>
    <row r="74" spans="1:10" x14ac:dyDescent="0.25">
      <c r="A74" s="227"/>
      <c r="B74" s="222"/>
      <c r="C74" s="243"/>
      <c r="D74" s="243"/>
      <c r="E74" s="2" t="s">
        <v>164</v>
      </c>
      <c r="H74" s="50"/>
      <c r="I74" s="4"/>
    </row>
    <row r="75" spans="1:10" x14ac:dyDescent="0.25">
      <c r="A75" s="227"/>
      <c r="B75" s="222"/>
      <c r="C75" s="243"/>
      <c r="D75" s="243"/>
      <c r="E75" s="2" t="s">
        <v>165</v>
      </c>
      <c r="H75" s="50"/>
      <c r="I75" s="4"/>
    </row>
    <row r="76" spans="1:10" x14ac:dyDescent="0.25">
      <c r="A76" s="244"/>
      <c r="B76" s="222"/>
      <c r="C76" s="243"/>
      <c r="D76" s="243"/>
      <c r="E76" s="2" t="s">
        <v>166</v>
      </c>
      <c r="H76" s="50"/>
      <c r="I76" s="4"/>
    </row>
    <row r="77" spans="1:10" x14ac:dyDescent="0.25">
      <c r="A77" s="244"/>
      <c r="B77" s="222"/>
      <c r="C77" s="243"/>
      <c r="D77" s="243"/>
      <c r="E77" s="2" t="s">
        <v>167</v>
      </c>
      <c r="H77" s="50"/>
      <c r="I77" s="4"/>
    </row>
    <row r="78" spans="1:10" x14ac:dyDescent="0.25">
      <c r="A78" s="244"/>
      <c r="B78" s="222"/>
      <c r="C78" s="243"/>
      <c r="D78" s="243"/>
      <c r="E78" s="2" t="s">
        <v>168</v>
      </c>
      <c r="H78" s="50"/>
      <c r="I78" s="4"/>
    </row>
    <row r="79" spans="1:10" x14ac:dyDescent="0.25">
      <c r="A79" s="244"/>
      <c r="B79" s="222"/>
      <c r="C79" s="243"/>
      <c r="D79" s="243"/>
      <c r="E79" s="2" t="s">
        <v>169</v>
      </c>
      <c r="H79" s="50"/>
      <c r="I79" s="4"/>
    </row>
    <row r="80" spans="1:10" x14ac:dyDescent="0.25">
      <c r="A80" s="244"/>
      <c r="B80" s="222"/>
      <c r="C80" s="243"/>
      <c r="D80" s="243"/>
      <c r="E80" s="2" t="s">
        <v>170</v>
      </c>
      <c r="H80" s="50"/>
      <c r="I80" s="4"/>
    </row>
    <row r="81" spans="1:10" ht="15.75" x14ac:dyDescent="0.25">
      <c r="A81" s="61" t="s">
        <v>15</v>
      </c>
      <c r="B81" s="121">
        <f>B73+B74+B75+B76+B79+B80+B77+B78</f>
        <v>0</v>
      </c>
      <c r="C81" s="2" t="s">
        <v>171</v>
      </c>
      <c r="H81" s="50"/>
      <c r="I81" s="4"/>
    </row>
    <row r="82" spans="1:10" x14ac:dyDescent="0.25">
      <c r="A82" s="2"/>
      <c r="H82" s="50"/>
      <c r="I82" s="4"/>
    </row>
    <row r="83" spans="1:10" x14ac:dyDescent="0.25">
      <c r="A83" s="42" t="s">
        <v>372</v>
      </c>
      <c r="H83" s="50"/>
      <c r="I83" s="4"/>
    </row>
    <row r="84" spans="1:10" x14ac:dyDescent="0.25">
      <c r="A84" s="42"/>
      <c r="H84" s="50"/>
      <c r="I84" s="4"/>
    </row>
    <row r="85" spans="1:10" s="2" customFormat="1" ht="15.75" x14ac:dyDescent="0.25">
      <c r="A85" s="41" t="s">
        <v>384</v>
      </c>
      <c r="B85" s="38"/>
      <c r="D85" s="38"/>
      <c r="H85" s="50"/>
      <c r="I85" s="4"/>
      <c r="J85" s="10"/>
    </row>
    <row r="86" spans="1:10" s="2" customFormat="1" ht="78.75" x14ac:dyDescent="0.25">
      <c r="A86" s="109" t="s">
        <v>236</v>
      </c>
      <c r="B86" s="215" t="s">
        <v>339</v>
      </c>
      <c r="C86" s="216" t="s">
        <v>340</v>
      </c>
      <c r="D86" s="110" t="s">
        <v>350</v>
      </c>
      <c r="E86" s="58" t="s">
        <v>48</v>
      </c>
      <c r="F86" s="111"/>
      <c r="H86" s="50"/>
      <c r="I86" s="4"/>
      <c r="J86" s="10"/>
    </row>
    <row r="87" spans="1:10" s="2" customFormat="1" x14ac:dyDescent="0.25">
      <c r="A87" s="121">
        <f>B26</f>
        <v>0</v>
      </c>
      <c r="B87" s="122" t="e">
        <f>IF('ROE Summary'!E90&gt;3%,'ROE Summary'!E90-3%,0)</f>
        <v>#DIV/0!</v>
      </c>
      <c r="C87" s="121" t="e">
        <f>IF('ROE Summary'!E90&gt;3%,(A87*B87),0)</f>
        <v>#DIV/0!</v>
      </c>
      <c r="D87" s="121">
        <f>B81</f>
        <v>0</v>
      </c>
      <c r="E87" s="121" t="e">
        <f>IF('ROE Summary'!E90&gt;3%,C87-D87,0)</f>
        <v>#DIV/0!</v>
      </c>
      <c r="H87" s="50"/>
      <c r="I87" s="4"/>
      <c r="J87" s="10"/>
    </row>
    <row r="88" spans="1:10" s="2" customFormat="1" ht="33.75" customHeight="1" x14ac:dyDescent="0.25">
      <c r="A88" s="113" t="s">
        <v>202</v>
      </c>
      <c r="B88" s="217" t="s">
        <v>341</v>
      </c>
      <c r="C88" s="114" t="s">
        <v>297</v>
      </c>
      <c r="D88" s="38" t="s">
        <v>298</v>
      </c>
      <c r="E88" s="38" t="s">
        <v>335</v>
      </c>
      <c r="H88" s="50"/>
      <c r="I88" s="4"/>
      <c r="J88" s="10"/>
    </row>
    <row r="89" spans="1:10" s="2" customFormat="1" x14ac:dyDescent="0.25">
      <c r="A89" s="42"/>
      <c r="B89" s="38"/>
      <c r="D89" s="38"/>
      <c r="H89" s="50"/>
      <c r="I89" s="4"/>
      <c r="J89" s="10"/>
    </row>
    <row r="90" spans="1:10" x14ac:dyDescent="0.25">
      <c r="A90" s="42"/>
      <c r="H90" s="50"/>
      <c r="I90" s="4"/>
    </row>
    <row r="91" spans="1:10" ht="11.25" customHeight="1" x14ac:dyDescent="0.25">
      <c r="A91" s="4"/>
      <c r="B91" s="36"/>
      <c r="C91" s="37"/>
      <c r="D91" s="36"/>
      <c r="E91" s="37"/>
      <c r="F91" s="37"/>
      <c r="G91" s="37"/>
      <c r="H91" s="4"/>
      <c r="I91" s="4"/>
    </row>
  </sheetData>
  <protectedRanges>
    <protectedRange sqref="B25:B26 A33 B38:G38 C39 B40:G40 B42:G45 A47:G51 B60:G61 B73:D75 A76:D80" name="Over"/>
  </protectedRanges>
  <mergeCells count="22">
    <mergeCell ref="C50:G50"/>
    <mergeCell ref="C51:G51"/>
    <mergeCell ref="C43:G43"/>
    <mergeCell ref="C60:G60"/>
    <mergeCell ref="C61:G61"/>
    <mergeCell ref="C44:G44"/>
    <mergeCell ref="C45:G45"/>
    <mergeCell ref="A46:G46"/>
    <mergeCell ref="C47:G47"/>
    <mergeCell ref="C59:G59"/>
    <mergeCell ref="C48:G48"/>
    <mergeCell ref="C49:G49"/>
    <mergeCell ref="A23:A24"/>
    <mergeCell ref="D23:D24"/>
    <mergeCell ref="E23:E24"/>
    <mergeCell ref="C36:G36"/>
    <mergeCell ref="C42:G42"/>
    <mergeCell ref="A37:G37"/>
    <mergeCell ref="C38:G38"/>
    <mergeCell ref="C39:G39"/>
    <mergeCell ref="C40:G40"/>
    <mergeCell ref="A41:G41"/>
  </mergeCells>
  <printOptions headings="1" gridLines="1"/>
  <pageMargins left="0.70866141732283472" right="0.70866141732283472" top="0.74803149606299213" bottom="0.74803149606299213" header="0.31496062992125984" footer="0.31496062992125984"/>
  <pageSetup paperSize="17" scale="54" orientation="portrait" r:id="rId1"/>
  <headerFooter>
    <oddHeader>&amp;C&amp;20Regulated Return on Equity (ROE) - Over Earners Drivers - Appendices 7 and 8</oddHeader>
    <oddFooter>&amp;R&amp;20Page 4</oddFooter>
  </headerFooter>
  <ignoredErrors>
    <ignoredError sqref="C27 E25:E27 B55 B66 B87 E8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90"/>
  <sheetViews>
    <sheetView zoomScale="90" zoomScaleNormal="90" zoomScaleSheetLayoutView="90" workbookViewId="0">
      <selection activeCell="G83" sqref="G83"/>
    </sheetView>
  </sheetViews>
  <sheetFormatPr defaultColWidth="8.85546875" defaultRowHeight="15.75" x14ac:dyDescent="0.25"/>
  <cols>
    <col min="1" max="1" width="80.42578125" style="10" customWidth="1"/>
    <col min="2" max="2" width="20.85546875" style="38" customWidth="1"/>
    <col min="3" max="3" width="19.28515625" style="2" customWidth="1"/>
    <col min="4" max="4" width="16.28515625" style="38" customWidth="1"/>
    <col min="5" max="5" width="19.42578125" style="2" customWidth="1"/>
    <col min="6" max="6" width="19.140625" style="2" customWidth="1"/>
    <col min="7" max="7" width="18.42578125" style="2" customWidth="1"/>
    <col min="8" max="8" width="27.5703125" style="10" customWidth="1"/>
    <col min="9" max="9" width="2.28515625" style="10" customWidth="1"/>
    <col min="10" max="10" width="8.85546875" style="10"/>
    <col min="11" max="13" width="8.85546875" style="96"/>
    <col min="14" max="16384" width="8.85546875" style="10"/>
  </cols>
  <sheetData>
    <row r="1" spans="1:9" ht="10.5" customHeight="1" thickBot="1" x14ac:dyDescent="0.3">
      <c r="A1" s="4"/>
      <c r="B1" s="36"/>
      <c r="C1" s="37"/>
      <c r="D1" s="36"/>
      <c r="E1" s="37"/>
      <c r="F1" s="37"/>
      <c r="G1" s="37"/>
      <c r="H1" s="4"/>
      <c r="I1" s="4"/>
    </row>
    <row r="2" spans="1:9" ht="19.5" thickBot="1" x14ac:dyDescent="0.3">
      <c r="A2" s="73" t="s">
        <v>235</v>
      </c>
      <c r="B2" s="73"/>
      <c r="E2" s="39"/>
      <c r="F2" s="39"/>
      <c r="G2" s="39"/>
      <c r="H2" s="14"/>
      <c r="I2" s="4"/>
    </row>
    <row r="3" spans="1:9" ht="18" customHeight="1" x14ac:dyDescent="0.25">
      <c r="A3" s="40"/>
      <c r="E3" s="39"/>
      <c r="F3" s="39"/>
      <c r="G3" s="39"/>
      <c r="H3" s="14"/>
      <c r="I3" s="4"/>
    </row>
    <row r="4" spans="1:9" x14ac:dyDescent="0.25">
      <c r="A4" s="2" t="s">
        <v>172</v>
      </c>
      <c r="E4" s="39"/>
      <c r="F4" s="39"/>
      <c r="G4" s="39"/>
      <c r="H4" s="14"/>
      <c r="I4" s="4"/>
    </row>
    <row r="5" spans="1:9" x14ac:dyDescent="0.25">
      <c r="A5" s="2"/>
      <c r="E5" s="39"/>
      <c r="F5" s="39"/>
      <c r="G5" s="39"/>
      <c r="H5" s="14"/>
      <c r="I5" s="4"/>
    </row>
    <row r="6" spans="1:9" x14ac:dyDescent="0.25">
      <c r="A6" s="43" t="s">
        <v>332</v>
      </c>
      <c r="E6" s="39"/>
      <c r="F6" s="39"/>
      <c r="G6" s="39"/>
      <c r="H6" s="14"/>
      <c r="I6" s="4"/>
    </row>
    <row r="7" spans="1:9" x14ac:dyDescent="0.2">
      <c r="A7" s="64" t="s">
        <v>330</v>
      </c>
      <c r="E7" s="39"/>
      <c r="F7" s="39"/>
      <c r="G7" s="39"/>
      <c r="H7" s="14"/>
      <c r="I7" s="4"/>
    </row>
    <row r="8" spans="1:9" x14ac:dyDescent="0.25">
      <c r="A8" s="2"/>
      <c r="E8" s="39"/>
      <c r="F8" s="39"/>
      <c r="G8" s="39"/>
      <c r="H8" s="14"/>
      <c r="I8" s="4"/>
    </row>
    <row r="9" spans="1:9" x14ac:dyDescent="0.25">
      <c r="A9" s="43" t="s">
        <v>333</v>
      </c>
      <c r="E9" s="39"/>
      <c r="F9" s="39"/>
      <c r="G9" s="39"/>
      <c r="H9" s="14"/>
      <c r="I9" s="4"/>
    </row>
    <row r="10" spans="1:9" x14ac:dyDescent="0.25">
      <c r="A10" s="2" t="s">
        <v>331</v>
      </c>
      <c r="E10" s="39"/>
      <c r="F10" s="39"/>
      <c r="G10" s="39"/>
      <c r="H10" s="14"/>
      <c r="I10" s="4"/>
    </row>
    <row r="11" spans="1:9" x14ac:dyDescent="0.25">
      <c r="A11" s="2"/>
      <c r="E11" s="39"/>
      <c r="F11" s="39"/>
      <c r="G11" s="39"/>
      <c r="H11" s="14"/>
      <c r="I11" s="4"/>
    </row>
    <row r="12" spans="1:9" ht="16.5" thickBot="1" x14ac:dyDescent="0.3">
      <c r="A12" s="2"/>
      <c r="E12" s="39"/>
      <c r="F12" s="39"/>
      <c r="G12" s="39"/>
      <c r="H12" s="14"/>
      <c r="I12" s="4"/>
    </row>
    <row r="13" spans="1:9" x14ac:dyDescent="0.25">
      <c r="A13" s="17" t="s">
        <v>85</v>
      </c>
      <c r="B13" s="18"/>
      <c r="C13" s="87"/>
      <c r="D13" s="10"/>
      <c r="E13" s="39"/>
      <c r="F13" s="39"/>
      <c r="G13" s="39"/>
      <c r="H13" s="14"/>
      <c r="I13" s="4"/>
    </row>
    <row r="14" spans="1:9" x14ac:dyDescent="0.25">
      <c r="A14" s="24"/>
      <c r="B14" s="10"/>
      <c r="C14" s="88"/>
      <c r="D14" s="10"/>
      <c r="E14" s="39"/>
      <c r="F14" s="39"/>
      <c r="G14" s="39"/>
      <c r="H14" s="14"/>
      <c r="I14" s="4"/>
    </row>
    <row r="15" spans="1:9" x14ac:dyDescent="0.25">
      <c r="A15" s="66" t="s">
        <v>86</v>
      </c>
      <c r="B15" s="84"/>
      <c r="C15" s="88"/>
      <c r="D15" s="10"/>
      <c r="E15" s="39"/>
      <c r="F15" s="39"/>
      <c r="G15" s="39"/>
      <c r="H15" s="14"/>
      <c r="I15" s="4"/>
    </row>
    <row r="16" spans="1:9" ht="15.75" customHeight="1" x14ac:dyDescent="0.25">
      <c r="A16" s="66" t="s">
        <v>323</v>
      </c>
      <c r="B16" s="85"/>
      <c r="C16" s="88"/>
      <c r="D16" s="10"/>
      <c r="E16" s="39"/>
      <c r="F16" s="39"/>
      <c r="G16" s="39"/>
      <c r="H16" s="14"/>
      <c r="I16" s="4"/>
    </row>
    <row r="17" spans="1:10" x14ac:dyDescent="0.25">
      <c r="A17" s="66" t="s">
        <v>87</v>
      </c>
      <c r="B17" s="86"/>
      <c r="C17" s="88"/>
      <c r="D17" s="10"/>
      <c r="E17" s="39"/>
      <c r="F17" s="39"/>
      <c r="G17" s="39"/>
      <c r="H17" s="14"/>
      <c r="I17" s="4"/>
    </row>
    <row r="18" spans="1:10" ht="16.5" thickBot="1" x14ac:dyDescent="0.3">
      <c r="A18" s="89"/>
      <c r="B18" s="90"/>
      <c r="C18" s="91"/>
      <c r="D18" s="10"/>
      <c r="E18" s="39"/>
      <c r="F18" s="39"/>
      <c r="G18" s="39"/>
      <c r="H18" s="14"/>
      <c r="I18" s="4"/>
    </row>
    <row r="19" spans="1:10" ht="16.5" thickBot="1" x14ac:dyDescent="0.3">
      <c r="A19" s="11"/>
      <c r="E19" s="39"/>
      <c r="F19" s="39"/>
      <c r="G19" s="39"/>
      <c r="H19" s="14"/>
      <c r="I19" s="4"/>
    </row>
    <row r="20" spans="1:10" s="2" customFormat="1" x14ac:dyDescent="0.25">
      <c r="A20" s="69" t="s">
        <v>173</v>
      </c>
      <c r="B20" s="70"/>
      <c r="C20" s="72"/>
      <c r="D20" s="70"/>
      <c r="E20" s="72"/>
      <c r="F20" s="72"/>
      <c r="G20" s="72"/>
      <c r="H20" s="74"/>
      <c r="I20" s="4"/>
      <c r="J20" s="10"/>
    </row>
    <row r="21" spans="1:10" s="2" customFormat="1" ht="15" x14ac:dyDescent="0.25">
      <c r="A21" s="30"/>
      <c r="B21" s="38"/>
      <c r="D21" s="38"/>
      <c r="H21" s="50"/>
      <c r="I21" s="4"/>
      <c r="J21" s="10"/>
    </row>
    <row r="22" spans="1:10" s="2" customFormat="1" x14ac:dyDescent="0.25">
      <c r="A22" s="41" t="s">
        <v>174</v>
      </c>
      <c r="B22" s="38"/>
      <c r="D22" s="38"/>
      <c r="H22" s="50"/>
      <c r="I22" s="4"/>
      <c r="J22" s="10"/>
    </row>
    <row r="23" spans="1:10" s="2" customFormat="1" ht="15.75" customHeight="1" x14ac:dyDescent="0.25">
      <c r="A23" s="250" t="s">
        <v>40</v>
      </c>
      <c r="B23" s="103" t="s">
        <v>41</v>
      </c>
      <c r="C23" s="104" t="s">
        <v>42</v>
      </c>
      <c r="D23" s="251" t="s">
        <v>43</v>
      </c>
      <c r="E23" s="253" t="s">
        <v>346</v>
      </c>
      <c r="H23" s="50"/>
      <c r="I23" s="4"/>
      <c r="J23" s="10"/>
    </row>
    <row r="24" spans="1:10" s="2" customFormat="1" x14ac:dyDescent="0.25">
      <c r="A24" s="250"/>
      <c r="B24" s="105" t="s">
        <v>44</v>
      </c>
      <c r="C24" s="106"/>
      <c r="D24" s="252"/>
      <c r="E24" s="254"/>
      <c r="H24" s="50"/>
      <c r="I24" s="4"/>
      <c r="J24" s="10"/>
    </row>
    <row r="25" spans="1:10" s="2" customFormat="1" ht="15" customHeight="1" x14ac:dyDescent="0.25">
      <c r="A25" s="51" t="s">
        <v>200</v>
      </c>
      <c r="B25" s="237"/>
      <c r="C25" s="121">
        <f>'ROE Summary'!E52</f>
        <v>0</v>
      </c>
      <c r="D25" s="121">
        <f>C25-B25</f>
        <v>0</v>
      </c>
      <c r="E25" s="117" t="e">
        <f>(D25/B25)*100</f>
        <v>#DIV/0!</v>
      </c>
      <c r="F25" s="93"/>
      <c r="H25" s="94"/>
      <c r="I25" s="4"/>
      <c r="J25" s="10"/>
    </row>
    <row r="26" spans="1:10" s="2" customFormat="1" ht="15" x14ac:dyDescent="0.25">
      <c r="A26" s="51" t="s">
        <v>55</v>
      </c>
      <c r="B26" s="237"/>
      <c r="C26" s="121">
        <f>'ROE Summary'!E83</f>
        <v>0</v>
      </c>
      <c r="D26" s="121">
        <f>C26-B26</f>
        <v>0</v>
      </c>
      <c r="E26" s="117" t="e">
        <f>(D26/B26)*100</f>
        <v>#DIV/0!</v>
      </c>
      <c r="F26" s="93"/>
      <c r="H26" s="94"/>
      <c r="I26" s="4"/>
      <c r="J26" s="10"/>
    </row>
    <row r="27" spans="1:10" s="2" customFormat="1" x14ac:dyDescent="0.25">
      <c r="A27" s="107" t="s">
        <v>54</v>
      </c>
      <c r="B27" s="122">
        <f>'ROE Summary'!E88</f>
        <v>0</v>
      </c>
      <c r="C27" s="122" t="e">
        <f>'ROE Summary'!E86</f>
        <v>#DIV/0!</v>
      </c>
      <c r="D27" s="122"/>
      <c r="E27" s="122" t="e">
        <f>C27-B27</f>
        <v>#DIV/0!</v>
      </c>
      <c r="H27" s="50"/>
      <c r="I27" s="4"/>
      <c r="J27" s="10"/>
    </row>
    <row r="28" spans="1:10" s="2" customFormat="1" x14ac:dyDescent="0.25">
      <c r="A28" s="92"/>
      <c r="B28" s="63"/>
      <c r="C28" s="63"/>
      <c r="D28" s="63"/>
      <c r="E28" s="63"/>
      <c r="H28" s="50"/>
      <c r="I28" s="4"/>
      <c r="J28" s="10"/>
    </row>
    <row r="29" spans="1:10" s="2" customFormat="1" ht="15" x14ac:dyDescent="0.25">
      <c r="A29" s="42" t="s">
        <v>334</v>
      </c>
      <c r="B29" s="63"/>
      <c r="C29" s="63"/>
      <c r="D29" s="63"/>
      <c r="E29" s="63"/>
      <c r="H29" s="50"/>
      <c r="I29" s="4"/>
      <c r="J29" s="10"/>
    </row>
    <row r="30" spans="1:10" s="2" customFormat="1" ht="15" x14ac:dyDescent="0.25">
      <c r="A30" s="95" t="s">
        <v>338</v>
      </c>
      <c r="B30" s="63"/>
      <c r="C30" s="63"/>
      <c r="D30" s="63"/>
      <c r="E30" s="63"/>
      <c r="H30" s="50"/>
      <c r="I30" s="4"/>
      <c r="J30" s="10"/>
    </row>
    <row r="31" spans="1:10" s="2" customFormat="1" ht="15" x14ac:dyDescent="0.25">
      <c r="A31" s="95"/>
      <c r="B31" s="63"/>
      <c r="C31" s="63"/>
      <c r="D31" s="63"/>
      <c r="E31" s="63"/>
      <c r="H31" s="50"/>
      <c r="I31" s="4"/>
      <c r="J31" s="10"/>
    </row>
    <row r="32" spans="1:10" s="2" customFormat="1" x14ac:dyDescent="0.25">
      <c r="A32" s="41" t="s">
        <v>79</v>
      </c>
      <c r="B32" s="63"/>
      <c r="C32" s="63"/>
      <c r="D32" s="63"/>
      <c r="E32" s="63"/>
      <c r="H32" s="50"/>
      <c r="I32" s="4"/>
      <c r="J32" s="10"/>
    </row>
    <row r="33" spans="1:10" s="2" customFormat="1" ht="75.75" customHeight="1" x14ac:dyDescent="0.25">
      <c r="A33" s="238"/>
      <c r="B33" s="63"/>
      <c r="C33" s="63"/>
      <c r="D33" s="63"/>
      <c r="E33" s="63"/>
      <c r="H33" s="50"/>
      <c r="I33" s="4"/>
      <c r="J33" s="10"/>
    </row>
    <row r="34" spans="1:10" s="2" customFormat="1" ht="15" x14ac:dyDescent="0.25">
      <c r="A34" s="42"/>
      <c r="B34" s="38"/>
      <c r="D34" s="38"/>
      <c r="H34" s="50"/>
      <c r="I34" s="4"/>
      <c r="J34" s="10"/>
    </row>
    <row r="35" spans="1:10" s="2" customFormat="1" x14ac:dyDescent="0.25">
      <c r="A35" s="41" t="s">
        <v>314</v>
      </c>
      <c r="B35" s="38"/>
      <c r="D35" s="38"/>
      <c r="H35" s="50"/>
      <c r="I35" s="4"/>
      <c r="J35" s="10"/>
    </row>
    <row r="36" spans="1:10" s="2" customFormat="1" ht="47.25" customHeight="1" x14ac:dyDescent="0.25">
      <c r="A36" s="115" t="s">
        <v>307</v>
      </c>
      <c r="B36" s="110" t="s">
        <v>43</v>
      </c>
      <c r="C36" s="255" t="s">
        <v>45</v>
      </c>
      <c r="D36" s="255"/>
      <c r="E36" s="255"/>
      <c r="F36" s="255"/>
      <c r="G36" s="255"/>
      <c r="H36" s="50"/>
      <c r="I36" s="4"/>
      <c r="J36" s="10"/>
    </row>
    <row r="37" spans="1:10" s="2" customFormat="1" ht="15.75" customHeight="1" x14ac:dyDescent="0.25">
      <c r="A37" s="255" t="s">
        <v>318</v>
      </c>
      <c r="B37" s="255"/>
      <c r="C37" s="255"/>
      <c r="D37" s="255"/>
      <c r="E37" s="255"/>
      <c r="F37" s="255"/>
      <c r="G37" s="255"/>
      <c r="H37" s="50"/>
      <c r="I37" s="4"/>
      <c r="J37" s="10"/>
    </row>
    <row r="38" spans="1:10" s="2" customFormat="1" ht="30.75" customHeight="1" x14ac:dyDescent="0.25">
      <c r="A38" s="124" t="s">
        <v>385</v>
      </c>
      <c r="B38" s="222"/>
      <c r="C38" s="256"/>
      <c r="D38" s="256"/>
      <c r="E38" s="256"/>
      <c r="F38" s="256"/>
      <c r="G38" s="256"/>
      <c r="H38" s="94" t="s">
        <v>179</v>
      </c>
      <c r="I38" s="4"/>
      <c r="J38" s="10"/>
    </row>
    <row r="39" spans="1:10" s="2" customFormat="1" ht="33.75" customHeight="1" x14ac:dyDescent="0.25">
      <c r="A39" s="51" t="s">
        <v>386</v>
      </c>
      <c r="B39" s="121">
        <f>B81</f>
        <v>0</v>
      </c>
      <c r="C39" s="256"/>
      <c r="D39" s="256"/>
      <c r="E39" s="256"/>
      <c r="F39" s="256"/>
      <c r="G39" s="256"/>
      <c r="H39" s="94" t="s">
        <v>212</v>
      </c>
      <c r="I39" s="4"/>
      <c r="J39" s="10"/>
    </row>
    <row r="40" spans="1:10" s="2" customFormat="1" ht="15" x14ac:dyDescent="0.25">
      <c r="A40" s="51" t="s">
        <v>302</v>
      </c>
      <c r="B40" s="222"/>
      <c r="C40" s="256"/>
      <c r="D40" s="256"/>
      <c r="E40" s="256"/>
      <c r="F40" s="256"/>
      <c r="G40" s="256"/>
      <c r="H40" s="94" t="s">
        <v>180</v>
      </c>
      <c r="I40" s="4"/>
      <c r="J40" s="10"/>
    </row>
    <row r="41" spans="1:10" s="2" customFormat="1" ht="15.75" customHeight="1" x14ac:dyDescent="0.25">
      <c r="A41" s="257" t="s">
        <v>308</v>
      </c>
      <c r="B41" s="257"/>
      <c r="C41" s="257"/>
      <c r="D41" s="257"/>
      <c r="E41" s="257"/>
      <c r="F41" s="257"/>
      <c r="G41" s="257"/>
      <c r="H41" s="94"/>
      <c r="I41" s="4"/>
      <c r="J41" s="10"/>
    </row>
    <row r="42" spans="1:10" s="2" customFormat="1" ht="30.75" customHeight="1" x14ac:dyDescent="0.25">
      <c r="A42" s="116" t="s">
        <v>303</v>
      </c>
      <c r="B42" s="222"/>
      <c r="C42" s="256"/>
      <c r="D42" s="256"/>
      <c r="E42" s="256"/>
      <c r="F42" s="256"/>
      <c r="G42" s="256"/>
      <c r="H42" s="94" t="s">
        <v>181</v>
      </c>
      <c r="I42" s="4"/>
      <c r="J42" s="10"/>
    </row>
    <row r="43" spans="1:10" s="2" customFormat="1" ht="31.5" customHeight="1" x14ac:dyDescent="0.25">
      <c r="A43" s="116" t="s">
        <v>304</v>
      </c>
      <c r="B43" s="222"/>
      <c r="C43" s="256"/>
      <c r="D43" s="256"/>
      <c r="E43" s="256"/>
      <c r="F43" s="256"/>
      <c r="G43" s="256"/>
      <c r="H43" s="94" t="s">
        <v>182</v>
      </c>
      <c r="I43" s="4"/>
      <c r="J43" s="10"/>
    </row>
    <row r="44" spans="1:10" s="2" customFormat="1" ht="33" customHeight="1" x14ac:dyDescent="0.25">
      <c r="A44" s="116" t="s">
        <v>305</v>
      </c>
      <c r="B44" s="222"/>
      <c r="C44" s="261"/>
      <c r="D44" s="261"/>
      <c r="E44" s="261"/>
      <c r="F44" s="261"/>
      <c r="G44" s="261"/>
      <c r="H44" s="94" t="s">
        <v>183</v>
      </c>
      <c r="I44" s="4"/>
      <c r="J44" s="10"/>
    </row>
    <row r="45" spans="1:10" s="2" customFormat="1" ht="33" customHeight="1" x14ac:dyDescent="0.25">
      <c r="A45" s="116" t="s">
        <v>306</v>
      </c>
      <c r="B45" s="222"/>
      <c r="C45" s="261"/>
      <c r="D45" s="261"/>
      <c r="E45" s="261"/>
      <c r="F45" s="261"/>
      <c r="G45" s="261"/>
      <c r="H45" s="94" t="s">
        <v>184</v>
      </c>
      <c r="I45" s="4"/>
      <c r="J45" s="10"/>
    </row>
    <row r="46" spans="1:10" s="2" customFormat="1" ht="33.75" customHeight="1" x14ac:dyDescent="0.25">
      <c r="A46" s="262" t="s">
        <v>309</v>
      </c>
      <c r="B46" s="263"/>
      <c r="C46" s="263"/>
      <c r="D46" s="263"/>
      <c r="E46" s="263"/>
      <c r="F46" s="263"/>
      <c r="G46" s="264"/>
      <c r="H46" s="94"/>
      <c r="I46" s="4"/>
      <c r="J46" s="10"/>
    </row>
    <row r="47" spans="1:10" s="2" customFormat="1" ht="33" customHeight="1" x14ac:dyDescent="0.25">
      <c r="A47" s="240"/>
      <c r="B47" s="222"/>
      <c r="C47" s="258"/>
      <c r="D47" s="259"/>
      <c r="E47" s="259"/>
      <c r="F47" s="259"/>
      <c r="G47" s="260"/>
      <c r="H47" s="94" t="s">
        <v>185</v>
      </c>
      <c r="I47" s="4"/>
      <c r="J47" s="10"/>
    </row>
    <row r="48" spans="1:10" s="2" customFormat="1" ht="33" customHeight="1" x14ac:dyDescent="0.25">
      <c r="A48" s="241"/>
      <c r="B48" s="222"/>
      <c r="C48" s="258"/>
      <c r="D48" s="259"/>
      <c r="E48" s="259"/>
      <c r="F48" s="259"/>
      <c r="G48" s="260"/>
      <c r="H48" s="94" t="s">
        <v>186</v>
      </c>
      <c r="I48" s="4"/>
      <c r="J48" s="10"/>
    </row>
    <row r="49" spans="1:12" s="2" customFormat="1" ht="33" customHeight="1" x14ac:dyDescent="0.25">
      <c r="A49" s="241"/>
      <c r="B49" s="222"/>
      <c r="C49" s="258"/>
      <c r="D49" s="259"/>
      <c r="E49" s="259"/>
      <c r="F49" s="259"/>
      <c r="G49" s="260"/>
      <c r="H49" s="94" t="s">
        <v>187</v>
      </c>
      <c r="I49" s="4"/>
      <c r="J49" s="10"/>
    </row>
    <row r="50" spans="1:12" s="2" customFormat="1" ht="33" customHeight="1" x14ac:dyDescent="0.25">
      <c r="A50" s="242"/>
      <c r="B50" s="222"/>
      <c r="C50" s="258"/>
      <c r="D50" s="259"/>
      <c r="E50" s="259"/>
      <c r="F50" s="259"/>
      <c r="G50" s="260"/>
      <c r="H50" s="94" t="s">
        <v>206</v>
      </c>
      <c r="I50" s="4"/>
      <c r="J50" s="10"/>
    </row>
    <row r="51" spans="1:12" s="2" customFormat="1" ht="33" customHeight="1" x14ac:dyDescent="0.25">
      <c r="A51" s="242"/>
      <c r="B51" s="222"/>
      <c r="C51" s="258"/>
      <c r="D51" s="259"/>
      <c r="E51" s="259"/>
      <c r="F51" s="259"/>
      <c r="G51" s="260"/>
      <c r="H51" s="94" t="s">
        <v>188</v>
      </c>
      <c r="I51" s="4"/>
      <c r="J51" s="10"/>
    </row>
    <row r="52" spans="1:12" s="2" customFormat="1" x14ac:dyDescent="0.25">
      <c r="A52" s="52" t="s">
        <v>176</v>
      </c>
      <c r="B52" s="121">
        <f>B38+B39+B40+B42+B43+B44+B45+B47+B48+B49+B50+B51</f>
        <v>0</v>
      </c>
      <c r="C52" s="2" t="s">
        <v>321</v>
      </c>
      <c r="D52" s="38"/>
      <c r="H52" s="50"/>
      <c r="I52" s="4"/>
      <c r="J52" s="10"/>
    </row>
    <row r="53" spans="1:12" s="2" customFormat="1" x14ac:dyDescent="0.25">
      <c r="A53" s="52" t="s">
        <v>177</v>
      </c>
      <c r="B53" s="121">
        <f>D25</f>
        <v>0</v>
      </c>
      <c r="C53" s="2" t="s">
        <v>207</v>
      </c>
      <c r="D53" s="38"/>
      <c r="H53" s="50"/>
      <c r="I53" s="4"/>
      <c r="J53" s="10"/>
    </row>
    <row r="54" spans="1:12" s="2" customFormat="1" x14ac:dyDescent="0.25">
      <c r="A54" s="52"/>
      <c r="B54" s="100"/>
      <c r="D54" s="38"/>
      <c r="H54" s="50"/>
      <c r="I54" s="4"/>
      <c r="J54" s="10"/>
    </row>
    <row r="55" spans="1:12" s="2" customFormat="1" x14ac:dyDescent="0.25">
      <c r="A55" s="52" t="s">
        <v>245</v>
      </c>
      <c r="B55" s="122" t="e">
        <f>(B52/B53)</f>
        <v>#DIV/0!</v>
      </c>
      <c r="C55" s="2" t="s">
        <v>251</v>
      </c>
      <c r="D55" s="38"/>
      <c r="H55" s="50"/>
      <c r="I55" s="4"/>
      <c r="J55" s="10"/>
    </row>
    <row r="56" spans="1:12" s="2" customFormat="1" ht="15" x14ac:dyDescent="0.25">
      <c r="A56" s="42"/>
      <c r="B56" s="38"/>
      <c r="D56" s="54"/>
      <c r="E56" s="55"/>
      <c r="F56" s="55"/>
      <c r="G56" s="55"/>
      <c r="H56" s="50"/>
      <c r="I56" s="4"/>
      <c r="J56" s="10"/>
    </row>
    <row r="57" spans="1:12" s="2" customFormat="1" ht="15" x14ac:dyDescent="0.25">
      <c r="A57" s="42"/>
      <c r="B57" s="38"/>
      <c r="D57" s="38"/>
      <c r="H57" s="50"/>
      <c r="I57" s="4"/>
      <c r="J57" s="10"/>
    </row>
    <row r="58" spans="1:12" s="2" customFormat="1" ht="15.75" customHeight="1" x14ac:dyDescent="0.25">
      <c r="A58" s="41" t="s">
        <v>315</v>
      </c>
      <c r="B58" s="38"/>
      <c r="D58" s="38"/>
      <c r="H58" s="50"/>
      <c r="I58" s="4"/>
      <c r="J58" s="10"/>
    </row>
    <row r="59" spans="1:12" s="2" customFormat="1" ht="47.25" customHeight="1" x14ac:dyDescent="0.25">
      <c r="A59" s="115" t="s">
        <v>307</v>
      </c>
      <c r="B59" s="110" t="s">
        <v>43</v>
      </c>
      <c r="C59" s="255" t="s">
        <v>45</v>
      </c>
      <c r="D59" s="255"/>
      <c r="E59" s="255"/>
      <c r="F59" s="255"/>
      <c r="G59" s="255"/>
      <c r="H59" s="50"/>
      <c r="I59" s="4"/>
      <c r="J59" s="10"/>
    </row>
    <row r="60" spans="1:12" s="2" customFormat="1" ht="31.5" customHeight="1" x14ac:dyDescent="0.25">
      <c r="A60" s="125" t="s">
        <v>310</v>
      </c>
      <c r="B60" s="222"/>
      <c r="C60" s="261"/>
      <c r="D60" s="261"/>
      <c r="E60" s="261"/>
      <c r="F60" s="261"/>
      <c r="G60" s="261"/>
      <c r="H60" s="94" t="s">
        <v>252</v>
      </c>
      <c r="I60" s="4"/>
      <c r="J60" s="10"/>
    </row>
    <row r="61" spans="1:12" s="2" customFormat="1" ht="33" customHeight="1" x14ac:dyDescent="0.25">
      <c r="A61" s="126" t="s">
        <v>311</v>
      </c>
      <c r="B61" s="222"/>
      <c r="C61" s="261"/>
      <c r="D61" s="261"/>
      <c r="E61" s="261"/>
      <c r="F61" s="261"/>
      <c r="G61" s="261"/>
      <c r="H61" s="94" t="s">
        <v>208</v>
      </c>
      <c r="I61" s="4"/>
      <c r="J61" s="10"/>
    </row>
    <row r="62" spans="1:12" s="2" customFormat="1" x14ac:dyDescent="0.25">
      <c r="A62" s="56" t="s">
        <v>68</v>
      </c>
      <c r="B62" s="121">
        <f>B60+B61</f>
        <v>0</v>
      </c>
      <c r="C62" s="2" t="s">
        <v>253</v>
      </c>
      <c r="D62" s="38"/>
      <c r="H62" s="50"/>
      <c r="I62" s="4"/>
      <c r="J62" s="10"/>
    </row>
    <row r="63" spans="1:12" s="2" customFormat="1" x14ac:dyDescent="0.25">
      <c r="A63" s="52" t="s">
        <v>69</v>
      </c>
      <c r="B63" s="121">
        <f>B62*40%</f>
        <v>0</v>
      </c>
      <c r="C63" s="2" t="s">
        <v>254</v>
      </c>
      <c r="D63" s="38"/>
      <c r="H63" s="50"/>
      <c r="I63" s="4"/>
      <c r="J63" s="10"/>
    </row>
    <row r="64" spans="1:12" s="2" customFormat="1" x14ac:dyDescent="0.25">
      <c r="A64" s="52" t="s">
        <v>345</v>
      </c>
      <c r="B64" s="121">
        <f>D26</f>
        <v>0</v>
      </c>
      <c r="C64" s="38" t="s">
        <v>255</v>
      </c>
      <c r="D64" s="38"/>
      <c r="H64" s="50"/>
      <c r="I64" s="4"/>
      <c r="J64" s="10"/>
      <c r="L64" s="38"/>
    </row>
    <row r="65" spans="1:12" s="2" customFormat="1" ht="15" x14ac:dyDescent="0.25">
      <c r="A65" s="38"/>
      <c r="C65" s="38"/>
      <c r="D65" s="38"/>
      <c r="H65" s="50"/>
      <c r="I65" s="4"/>
      <c r="J65" s="10"/>
      <c r="L65" s="38"/>
    </row>
    <row r="66" spans="1:12" s="2" customFormat="1" x14ac:dyDescent="0.25">
      <c r="A66" s="52" t="s">
        <v>245</v>
      </c>
      <c r="B66" s="122" t="e">
        <f>(B63/B64)</f>
        <v>#DIV/0!</v>
      </c>
      <c r="C66" s="38" t="s">
        <v>273</v>
      </c>
      <c r="D66" s="38"/>
      <c r="H66" s="50"/>
      <c r="I66" s="4"/>
      <c r="J66" s="10"/>
      <c r="L66" s="38"/>
    </row>
    <row r="67" spans="1:12" s="2" customFormat="1" thickBot="1" x14ac:dyDescent="0.3">
      <c r="A67" s="46"/>
      <c r="B67" s="44"/>
      <c r="C67" s="45"/>
      <c r="D67" s="44"/>
      <c r="E67" s="45"/>
      <c r="F67" s="45"/>
      <c r="G67" s="45"/>
      <c r="H67" s="57"/>
      <c r="I67" s="4"/>
      <c r="J67" s="10"/>
    </row>
    <row r="68" spans="1:12" s="2" customFormat="1" thickBot="1" x14ac:dyDescent="0.3">
      <c r="A68" s="10"/>
      <c r="B68" s="38"/>
      <c r="D68" s="38"/>
      <c r="H68" s="10"/>
      <c r="I68" s="4"/>
      <c r="J68" s="10"/>
    </row>
    <row r="69" spans="1:12" s="2" customFormat="1" x14ac:dyDescent="0.25">
      <c r="A69" s="69" t="s">
        <v>213</v>
      </c>
      <c r="B69" s="70"/>
      <c r="C69" s="72"/>
      <c r="D69" s="70"/>
      <c r="E69" s="72"/>
      <c r="F69" s="72"/>
      <c r="G69" s="72"/>
      <c r="H69" s="74"/>
      <c r="I69" s="4"/>
      <c r="J69" s="10"/>
    </row>
    <row r="70" spans="1:12" s="2" customFormat="1" ht="15" x14ac:dyDescent="0.25">
      <c r="A70" s="30"/>
      <c r="B70" s="38"/>
      <c r="D70" s="38"/>
      <c r="H70" s="50"/>
      <c r="I70" s="4"/>
      <c r="J70" s="10"/>
    </row>
    <row r="71" spans="1:12" x14ac:dyDescent="0.25">
      <c r="A71" s="41" t="s">
        <v>388</v>
      </c>
      <c r="H71" s="50"/>
      <c r="I71" s="4"/>
    </row>
    <row r="72" spans="1:12" ht="63" x14ac:dyDescent="0.25">
      <c r="A72" s="59" t="s">
        <v>51</v>
      </c>
      <c r="B72" s="108" t="s">
        <v>275</v>
      </c>
      <c r="C72" s="60" t="s">
        <v>50</v>
      </c>
      <c r="D72" s="59" t="s">
        <v>49</v>
      </c>
      <c r="H72" s="50"/>
      <c r="I72" s="4"/>
    </row>
    <row r="73" spans="1:12" x14ac:dyDescent="0.25">
      <c r="A73" s="227"/>
      <c r="B73" s="222"/>
      <c r="C73" s="243"/>
      <c r="D73" s="243"/>
      <c r="E73" s="2" t="s">
        <v>189</v>
      </c>
      <c r="H73" s="50"/>
      <c r="I73" s="4"/>
    </row>
    <row r="74" spans="1:12" x14ac:dyDescent="0.25">
      <c r="A74" s="227"/>
      <c r="B74" s="222"/>
      <c r="C74" s="243"/>
      <c r="D74" s="243"/>
      <c r="E74" s="2" t="s">
        <v>190</v>
      </c>
      <c r="H74" s="50"/>
      <c r="I74" s="4"/>
    </row>
    <row r="75" spans="1:12" x14ac:dyDescent="0.25">
      <c r="A75" s="227"/>
      <c r="B75" s="222"/>
      <c r="C75" s="243"/>
      <c r="D75" s="243"/>
      <c r="E75" s="2" t="s">
        <v>191</v>
      </c>
      <c r="H75" s="50"/>
      <c r="I75" s="4"/>
    </row>
    <row r="76" spans="1:12" x14ac:dyDescent="0.25">
      <c r="A76" s="244"/>
      <c r="B76" s="222"/>
      <c r="C76" s="243"/>
      <c r="D76" s="243"/>
      <c r="E76" s="2" t="s">
        <v>192</v>
      </c>
      <c r="H76" s="50"/>
      <c r="I76" s="4"/>
    </row>
    <row r="77" spans="1:12" x14ac:dyDescent="0.25">
      <c r="A77" s="244"/>
      <c r="B77" s="222"/>
      <c r="C77" s="243"/>
      <c r="D77" s="243"/>
      <c r="E77" s="2" t="s">
        <v>193</v>
      </c>
      <c r="H77" s="50"/>
      <c r="I77" s="4"/>
    </row>
    <row r="78" spans="1:12" x14ac:dyDescent="0.25">
      <c r="A78" s="244"/>
      <c r="B78" s="222"/>
      <c r="C78" s="243"/>
      <c r="D78" s="243"/>
      <c r="E78" s="2" t="s">
        <v>194</v>
      </c>
      <c r="H78" s="50"/>
      <c r="I78" s="4"/>
    </row>
    <row r="79" spans="1:12" x14ac:dyDescent="0.25">
      <c r="A79" s="244"/>
      <c r="B79" s="222"/>
      <c r="C79" s="243"/>
      <c r="D79" s="243"/>
      <c r="E79" s="2" t="s">
        <v>195</v>
      </c>
      <c r="H79" s="50"/>
      <c r="I79" s="4"/>
    </row>
    <row r="80" spans="1:12" x14ac:dyDescent="0.25">
      <c r="A80" s="244"/>
      <c r="B80" s="222"/>
      <c r="C80" s="243"/>
      <c r="D80" s="243"/>
      <c r="E80" s="2" t="s">
        <v>196</v>
      </c>
      <c r="H80" s="50"/>
      <c r="I80" s="4"/>
    </row>
    <row r="81" spans="1:10" x14ac:dyDescent="0.25">
      <c r="A81" s="61" t="s">
        <v>15</v>
      </c>
      <c r="B81" s="121">
        <f>B73+B74+B75+B76+B79+B80+B77+B78</f>
        <v>0</v>
      </c>
      <c r="C81" s="2" t="s">
        <v>197</v>
      </c>
      <c r="H81" s="50"/>
      <c r="I81" s="4"/>
    </row>
    <row r="82" spans="1:10" x14ac:dyDescent="0.25">
      <c r="A82" s="2"/>
      <c r="H82" s="50"/>
      <c r="I82" s="4"/>
    </row>
    <row r="83" spans="1:10" x14ac:dyDescent="0.25">
      <c r="A83" s="42" t="s">
        <v>47</v>
      </c>
      <c r="H83" s="50"/>
      <c r="I83" s="4"/>
    </row>
    <row r="84" spans="1:10" x14ac:dyDescent="0.25">
      <c r="A84" s="42"/>
      <c r="H84" s="50"/>
      <c r="I84" s="4"/>
    </row>
    <row r="85" spans="1:10" s="2" customFormat="1" x14ac:dyDescent="0.25">
      <c r="A85" s="41" t="s">
        <v>178</v>
      </c>
      <c r="B85" s="38"/>
      <c r="D85" s="38"/>
      <c r="H85" s="50"/>
      <c r="I85" s="4"/>
      <c r="J85" s="10"/>
    </row>
    <row r="86" spans="1:10" s="2" customFormat="1" ht="94.5" x14ac:dyDescent="0.25">
      <c r="A86" s="109" t="s">
        <v>236</v>
      </c>
      <c r="B86" s="215" t="s">
        <v>342</v>
      </c>
      <c r="C86" s="216" t="s">
        <v>343</v>
      </c>
      <c r="D86" s="110" t="s">
        <v>175</v>
      </c>
      <c r="E86" s="58" t="s">
        <v>81</v>
      </c>
      <c r="F86" s="111"/>
      <c r="H86" s="50"/>
      <c r="I86" s="4"/>
      <c r="J86" s="10"/>
    </row>
    <row r="87" spans="1:10" s="2" customFormat="1" ht="15" x14ac:dyDescent="0.25">
      <c r="A87" s="121">
        <f>B26</f>
        <v>0</v>
      </c>
      <c r="B87" s="122" t="e">
        <f>IF('ROE Summary'!E90&lt;-3%,'ROE Summary'!E90+3%,0)</f>
        <v>#DIV/0!</v>
      </c>
      <c r="C87" s="121" t="e">
        <f>IF('ROE Summary'!E90&lt;-3%,(A87*B87),0)</f>
        <v>#DIV/0!</v>
      </c>
      <c r="D87" s="121">
        <f>B81</f>
        <v>0</v>
      </c>
      <c r="E87" s="121" t="e">
        <f>IF('ROE Summary'!E90&lt;-3%,C87-D87,0)</f>
        <v>#DIV/0!</v>
      </c>
      <c r="H87" s="50"/>
      <c r="I87" s="4"/>
      <c r="J87" s="10"/>
    </row>
    <row r="88" spans="1:10" s="2" customFormat="1" ht="30" x14ac:dyDescent="0.25">
      <c r="A88" s="112" t="s">
        <v>201</v>
      </c>
      <c r="B88" s="113" t="s">
        <v>344</v>
      </c>
      <c r="C88" s="38" t="s">
        <v>299</v>
      </c>
      <c r="D88" s="114" t="s">
        <v>300</v>
      </c>
      <c r="E88" s="2" t="s">
        <v>348</v>
      </c>
      <c r="F88" s="38"/>
      <c r="I88" s="4"/>
      <c r="J88" s="10"/>
    </row>
    <row r="89" spans="1:10" x14ac:dyDescent="0.25">
      <c r="A89" s="42"/>
      <c r="H89" s="50"/>
      <c r="I89" s="4"/>
    </row>
    <row r="90" spans="1:10" ht="11.25" customHeight="1" x14ac:dyDescent="0.25">
      <c r="A90" s="4"/>
      <c r="B90" s="36"/>
      <c r="C90" s="37"/>
      <c r="D90" s="36"/>
      <c r="E90" s="37"/>
      <c r="F90" s="37"/>
      <c r="G90" s="37"/>
      <c r="H90" s="4"/>
      <c r="I90" s="4"/>
    </row>
  </sheetData>
  <protectedRanges>
    <protectedRange sqref="B25:B26 A33 B38:G38 C39 B40:G40 B42:G45 A47:G51 B60:G61 B73:D75 A76:D80" name="Under"/>
  </protectedRanges>
  <mergeCells count="22">
    <mergeCell ref="C47:G47"/>
    <mergeCell ref="C48:G48"/>
    <mergeCell ref="C59:G59"/>
    <mergeCell ref="C60:G60"/>
    <mergeCell ref="C61:G61"/>
    <mergeCell ref="C49:G49"/>
    <mergeCell ref="C50:G50"/>
    <mergeCell ref="C51:G51"/>
    <mergeCell ref="C44:G44"/>
    <mergeCell ref="C45:G45"/>
    <mergeCell ref="A46:G46"/>
    <mergeCell ref="C43:G43"/>
    <mergeCell ref="A23:A24"/>
    <mergeCell ref="D23:D24"/>
    <mergeCell ref="E23:E24"/>
    <mergeCell ref="C36:G36"/>
    <mergeCell ref="A37:G37"/>
    <mergeCell ref="C38:G38"/>
    <mergeCell ref="C39:G39"/>
    <mergeCell ref="C40:G40"/>
    <mergeCell ref="A41:G41"/>
    <mergeCell ref="C42:G42"/>
  </mergeCells>
  <printOptions headings="1" gridLines="1"/>
  <pageMargins left="0.70866141732283472" right="0.70866141732283472" top="0.74803149606299213" bottom="0.74803149606299213" header="0.31496062992125984" footer="0.31496062992125984"/>
  <pageSetup paperSize="17" scale="51" orientation="portrait" r:id="rId1"/>
  <headerFooter>
    <oddHeader>&amp;C&amp;20Regulated Return on Equity (ROE) - Under Earners Drivers - Appendices 9 and 10</oddHeader>
    <oddFooter>&amp;R&amp;20Page 5</oddFooter>
  </headerFooter>
  <ignoredErrors>
    <ignoredError sqref="C27 E25:E27 B55 B66 B87:C8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Input Appendices</vt:lpstr>
      <vt:lpstr>ROE Summary</vt:lpstr>
      <vt:lpstr>Over-earning Drivers</vt:lpstr>
      <vt:lpstr>Under-earning Drivers</vt:lpstr>
      <vt:lpstr>'Input Appendices'!Print_Area</vt:lpstr>
      <vt:lpstr>'Over-earning Drivers'!Print_Area</vt:lpstr>
      <vt:lpstr>'ROE Summary'!Print_Area</vt:lpstr>
      <vt:lpstr>'Under-earning Drivers'!Print_Area</vt:lpstr>
      <vt:lpstr>'ROE Summary'!Print_Titles</vt:lpstr>
    </vt:vector>
  </TitlesOfParts>
  <Company>OEB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Nguyen</dc:creator>
  <cp:lastModifiedBy>Serena Jia</cp:lastModifiedBy>
  <cp:lastPrinted>2016-02-26T16:28:59Z</cp:lastPrinted>
  <dcterms:created xsi:type="dcterms:W3CDTF">2015-11-09T17:08:12Z</dcterms:created>
  <dcterms:modified xsi:type="dcterms:W3CDTF">2025-03-14T18:22:19Z</dcterms:modified>
</cp:coreProperties>
</file>